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horste\Desktop\cenu aptauja Virbu sākumskolas virtuves kosmētiskais remonts\"/>
    </mc:Choice>
  </mc:AlternateContent>
  <bookViews>
    <workbookView xWindow="0" yWindow="0" windowWidth="14175" windowHeight="10650"/>
  </bookViews>
  <sheets>
    <sheet name="Virbu virtuve 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2" l="1"/>
  <c r="D135" i="2"/>
  <c r="D94" i="2"/>
  <c r="D84" i="2"/>
  <c r="D82" i="2"/>
  <c r="D71" i="2"/>
  <c r="D74" i="2" s="1"/>
  <c r="D70" i="2"/>
  <c r="D67" i="2"/>
  <c r="D65" i="2"/>
  <c r="D63" i="2"/>
  <c r="D60" i="2"/>
  <c r="D58" i="2"/>
  <c r="D57" i="2"/>
  <c r="D55" i="2"/>
  <c r="D54" i="2"/>
  <c r="D51" i="2"/>
  <c r="D49" i="2"/>
  <c r="D47" i="2"/>
  <c r="D44" i="2"/>
  <c r="D42" i="2"/>
  <c r="D40" i="2"/>
  <c r="D39" i="2"/>
  <c r="D37" i="2"/>
  <c r="D36" i="2"/>
  <c r="D23" i="2"/>
  <c r="D85" i="2" l="1"/>
  <c r="D75" i="2"/>
  <c r="D72" i="2"/>
  <c r="D87" i="2"/>
  <c r="D86" i="2"/>
  <c r="D76" i="2" l="1"/>
  <c r="D77" i="2"/>
  <c r="K155" i="2" l="1"/>
  <c r="M155" i="2"/>
  <c r="M157" i="2" s="1"/>
  <c r="L155" i="2" l="1"/>
  <c r="N155" i="2"/>
  <c r="N157" i="2" s="1"/>
  <c r="O155" i="2"/>
  <c r="K157" i="2" l="1"/>
  <c r="O157" i="2" s="1"/>
  <c r="K159" i="2"/>
  <c r="O159" i="2" s="1"/>
  <c r="K158" i="2"/>
  <c r="O158" i="2" s="1"/>
  <c r="K160" i="2" l="1"/>
  <c r="K161" i="2" l="1"/>
  <c r="K162" i="2" s="1"/>
</calcChain>
</file>

<file path=xl/sharedStrings.xml><?xml version="1.0" encoding="utf-8"?>
<sst xmlns="http://schemas.openxmlformats.org/spreadsheetml/2006/main" count="333" uniqueCount="184">
  <si>
    <t>Virtuves vienkāršota atjaunošana</t>
  </si>
  <si>
    <t>(būvdarbu veids vai konstruktīvā elementa nosaukums)</t>
  </si>
  <si>
    <t>Būves nosaukums: ​Virbu sākumskola</t>
  </si>
  <si>
    <t xml:space="preserve">Pasūtījuma numurs: </t>
  </si>
  <si>
    <t>Darba ietilpība C/st:</t>
  </si>
  <si>
    <t>Tāme sastādīta:</t>
  </si>
  <si>
    <t>Objekta izmaksas:</t>
  </si>
  <si>
    <t xml:space="preserve">Darba </t>
  </si>
  <si>
    <t>Vienības izmaksa,</t>
  </si>
  <si>
    <t>Kopējās izmaksas,</t>
  </si>
  <si>
    <t>Nr.</t>
  </si>
  <si>
    <t>Darba un izdevumu nosaukums</t>
  </si>
  <si>
    <t>Vienība</t>
  </si>
  <si>
    <t>Daudz.</t>
  </si>
  <si>
    <t>Laika</t>
  </si>
  <si>
    <t>samaksa</t>
  </si>
  <si>
    <t>tai skaitā</t>
  </si>
  <si>
    <t>Darba</t>
  </si>
  <si>
    <t>p.</t>
  </si>
  <si>
    <t>49,</t>
  </si>
  <si>
    <t>norma</t>
  </si>
  <si>
    <t>likme</t>
  </si>
  <si>
    <t>Darba alga</t>
  </si>
  <si>
    <t>Materiāli</t>
  </si>
  <si>
    <t>Mehanismi</t>
  </si>
  <si>
    <t>Kopā</t>
  </si>
  <si>
    <t>ietilpība</t>
  </si>
  <si>
    <t>k.</t>
  </si>
  <si>
    <t>c/h</t>
  </si>
  <si>
    <t>€/h</t>
  </si>
  <si>
    <t>€</t>
  </si>
  <si>
    <t>c/st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</si>
  <si>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</si>
  <si>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</si>
  <si>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</si>
  <si>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</si>
  <si>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</si>
  <si>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</si>
  <si>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</si>
  <si>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</si>
  <si>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</si>
  <si>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Demontāžas, sagatavošanās darbi</t>
  </si>
  <si>
    <t>Griestu attīrīšana</t>
  </si>
  <si>
    <t>m2</t>
  </si>
  <si>
    <t>Esošā betona grīdas, flīžu un kājlīstu demontāža, grīdas virsmas attīrīšana</t>
  </si>
  <si>
    <t>Sienas attīrīšana no flīzēm</t>
  </si>
  <si>
    <t>Sienu attīrīšana no krāsojuma</t>
  </si>
  <si>
    <t>virtuves iekārtu demontāža/montāza</t>
  </si>
  <si>
    <t>kompl</t>
  </si>
  <si>
    <t>gb</t>
  </si>
  <si>
    <t>Esošo santehnikas cauruļu demontāža</t>
  </si>
  <si>
    <t>m</t>
  </si>
  <si>
    <t>Esošu radiatoru demontāza</t>
  </si>
  <si>
    <t>Esošo kanalizācijas cauruļu atkalšana demontāža līdz guļvadam</t>
  </si>
  <si>
    <t>Citu elementu demontāža, atvienošana</t>
  </si>
  <si>
    <t>kompl.</t>
  </si>
  <si>
    <t>Būvgružu savākšana, utilizācija</t>
  </si>
  <si>
    <t>m3</t>
  </si>
  <si>
    <t>Mitruma nosūceja noma</t>
  </si>
  <si>
    <t>dienas</t>
  </si>
  <si>
    <t>Mūra sienu sagatavošana</t>
  </si>
  <si>
    <t>Sienu gruntēšana</t>
  </si>
  <si>
    <t>Grunts Knauf Betonkontakt</t>
  </si>
  <si>
    <t>kg</t>
  </si>
  <si>
    <t xml:space="preserve">dziļumgrunts  </t>
  </si>
  <si>
    <t>l</t>
  </si>
  <si>
    <t>Sienu armēšana</t>
  </si>
  <si>
    <t>ģipša apmetums Knauf MP-75</t>
  </si>
  <si>
    <t>stiklšiedras siets</t>
  </si>
  <si>
    <t>metāla stūra šina</t>
  </si>
  <si>
    <t>Kestonit LH</t>
  </si>
  <si>
    <t>Nobeiguma špakteles uzklāšana</t>
  </si>
  <si>
    <t>Nobeiguma špaktele</t>
  </si>
  <si>
    <t>Sienu slīpēšana un krāsošana</t>
  </si>
  <si>
    <t>Nobeiguma špakteles slīpēšana</t>
  </si>
  <si>
    <t>smilšpapīrs</t>
  </si>
  <si>
    <t>Sienu gruntēšana un krāsošana 2x</t>
  </si>
  <si>
    <t>krāsotāja līmlenta</t>
  </si>
  <si>
    <t>Krāsa ar toni</t>
  </si>
  <si>
    <t>Griestu apdare</t>
  </si>
  <si>
    <t>Griestu gruntēšana</t>
  </si>
  <si>
    <t>Griestu armēšana</t>
  </si>
  <si>
    <t>Griestu slīpēšana un krāsošana</t>
  </si>
  <si>
    <t>Griestu gruntēšana un krāsošana 2x</t>
  </si>
  <si>
    <t>Sienas apdare - flīzējot h-1,6</t>
  </si>
  <si>
    <t>betonkontakt grunts ceresit CT 19</t>
  </si>
  <si>
    <t>Sienas hidroizolēšana 2x</t>
  </si>
  <si>
    <t>ceresit CL 51</t>
  </si>
  <si>
    <t>CERESIT CL152 Blīvējošā lente</t>
  </si>
  <si>
    <t>Sienas flīzēšana 20*25cm</t>
  </si>
  <si>
    <t xml:space="preserve">keramiskās flīzes </t>
  </si>
  <si>
    <t>elastīgā flīžū līme</t>
  </si>
  <si>
    <t>šuvotājs</t>
  </si>
  <si>
    <t>hermētiķis šuvju krāsā</t>
  </si>
  <si>
    <t>Grīdas izbūve</t>
  </si>
  <si>
    <t>Grīdas hidroizolēšana 2x</t>
  </si>
  <si>
    <t>Grīdas flīzēšana 25*25cm</t>
  </si>
  <si>
    <t xml:space="preserve">Santeknikas montāža </t>
  </si>
  <si>
    <t>Pieslēgšanās esošajam ūdensvadam</t>
  </si>
  <si>
    <t>vietas</t>
  </si>
  <si>
    <t>Daudzslāņu caurules montāža</t>
  </si>
  <si>
    <t>Kausējamā daudzslāņu caurule d20</t>
  </si>
  <si>
    <t>Stiprinājuma kronšteini</t>
  </si>
  <si>
    <t>Veidgabalu montāža</t>
  </si>
  <si>
    <t>līkums 90gr</t>
  </si>
  <si>
    <t>trejgabals</t>
  </si>
  <si>
    <t>savienojums</t>
  </si>
  <si>
    <t>sienas līkums d20x 1/2"</t>
  </si>
  <si>
    <t>Noslēgventīļu montāža</t>
  </si>
  <si>
    <t>lodveida ventīļi</t>
  </si>
  <si>
    <t>jaucejkrāna kronšteins</t>
  </si>
  <si>
    <t>Stacionārā kārstā ūdens jaucējvārsta montāža</t>
  </si>
  <si>
    <t>jaucējvārsts</t>
  </si>
  <si>
    <t>pieslēgi</t>
  </si>
  <si>
    <t>sifons</t>
  </si>
  <si>
    <t>izlietnes krāns</t>
  </si>
  <si>
    <t>lokanais pievads</t>
  </si>
  <si>
    <t>Radiatoru montāža</t>
  </si>
  <si>
    <t xml:space="preserve">radiatori </t>
  </si>
  <si>
    <t>termogalvas</t>
  </si>
  <si>
    <t>palīgmateriāli</t>
  </si>
  <si>
    <t>Ventilācijas restes uzstādīšana</t>
  </si>
  <si>
    <t>Ventilācijas restes,difuzori</t>
  </si>
  <si>
    <t>Kanalizācijas trubu montāža</t>
  </si>
  <si>
    <t>kanalizācijas caurule d110 (2000mm)</t>
  </si>
  <si>
    <t>d110 90gr</t>
  </si>
  <si>
    <t>d110 trejgabals</t>
  </si>
  <si>
    <t>pāreja d110 uz d50</t>
  </si>
  <si>
    <t>pāreja d110 uz d75</t>
  </si>
  <si>
    <t>kanalizācijas caurule d50(1000mm)</t>
  </si>
  <si>
    <t>traps</t>
  </si>
  <si>
    <t>d75 90gr</t>
  </si>
  <si>
    <t>d50 90gr</t>
  </si>
  <si>
    <t>d50 trejgabali</t>
  </si>
  <si>
    <t>revīzijas lūka d110</t>
  </si>
  <si>
    <t>Kanalizācijas trubu aizsegšana grīdas līmenī</t>
  </si>
  <si>
    <t>gatavā grīdas maisījums</t>
  </si>
  <si>
    <t>Elektromontāžas darbi</t>
  </si>
  <si>
    <t>Kabeļu šahtu frēzēšana sienās un aiztaisīšana ar ģipša apmetumu</t>
  </si>
  <si>
    <t>Slēdžu un konatktligzdu kārbu izfrēzēšana</t>
  </si>
  <si>
    <t>Mehānismu un kārbu montāža</t>
  </si>
  <si>
    <t>eletroģipsis</t>
  </si>
  <si>
    <t>Z/a slēdzis 1 pola</t>
  </si>
  <si>
    <t>z/a kontaktligzda 1 vietīga ar rāmīti</t>
  </si>
  <si>
    <t>Apgaismojuma montāža</t>
  </si>
  <si>
    <t>LED paneļi</t>
  </si>
  <si>
    <t>trīsfāzu kontaktligzdas izbūve</t>
  </si>
  <si>
    <t>trīsfāžu automāts 25 A</t>
  </si>
  <si>
    <t>automātiskais slēdzis 1 polu 25A</t>
  </si>
  <si>
    <t>automātiskais slēdzis 1 polu 16A</t>
  </si>
  <si>
    <t>automātiskais slēdzis 1 polu 10A</t>
  </si>
  <si>
    <t>Kabeļu montāža</t>
  </si>
  <si>
    <t>kabelis 3*1,5mm</t>
  </si>
  <si>
    <t>kabelis 3*2,5mm</t>
  </si>
  <si>
    <t>palīgmateriāli, klemmes, skavas u.c.</t>
  </si>
  <si>
    <t>Kopā €:</t>
  </si>
  <si>
    <t>Materiālu un būvgružu transporta izdevumi 3% €:</t>
  </si>
  <si>
    <t>Uzņēmuma virsizdevumi 7% €:</t>
  </si>
  <si>
    <t>Plānotie uzkrājumi 5% €:</t>
  </si>
  <si>
    <t>PVN 21%</t>
  </si>
  <si>
    <t>Kopsumma ar PVN €:</t>
  </si>
  <si>
    <t>Būvkomersanta sertifikāta Nr.</t>
  </si>
  <si>
    <t>Pasūtītājs :</t>
  </si>
  <si>
    <t xml:space="preserve">Izpildītājs: </t>
  </si>
  <si>
    <t xml:space="preserve"> ___________________(______________)</t>
  </si>
  <si>
    <t>zv</t>
  </si>
  <si>
    <t>Objekta nosaukums:Virtuves telpas vienkaršota atjaunošana</t>
  </si>
  <si>
    <t>Ventilācijas iekārtas daļēja demontāža montāža, iesegšana</t>
  </si>
  <si>
    <t>Izlietņu demontāza saglabājot</t>
  </si>
  <si>
    <t>sienas ventīļi pievadiem</t>
  </si>
  <si>
    <t>Keramiskās izlietnes montāža</t>
  </si>
  <si>
    <t>keramiskā izlietne lielā</t>
  </si>
  <si>
    <t>Z/a slēdzis 2 polu</t>
  </si>
  <si>
    <t>Tiešās izmaksas kopā, t. sk. darba devēja sociālais nodoklis 24,09 %, €:</t>
  </si>
  <si>
    <t>Durvju montāža</t>
  </si>
  <si>
    <t>Pasūtītājs: Madara Štruasa</t>
  </si>
  <si>
    <t xml:space="preserve">Būvdarbu veicējs: </t>
  </si>
  <si>
    <t xml:space="preserve">Lokālā tāme Nr. </t>
  </si>
  <si>
    <t>Objekta adrese: Torņu iela 21, Jaunpagasts, Virbu pag.,Talsu nov.,LV-3292</t>
  </si>
  <si>
    <t>Būvkomersanta sertifikāta Nr</t>
  </si>
  <si>
    <t xml:space="preserve"> Valdes priekšsēdētājs ____________________________________</t>
  </si>
  <si>
    <t>Koka durvju komplekta, pēc esošajiem izmēriem, montāža (furnitūra, durvju aplodas)</t>
  </si>
  <si>
    <t>Grīdas pamatnes izbūve (hidroizolācija, siltumizolācija - putupolisteriols 50mm, sausais betons ESTRIH 50mm)</t>
  </si>
  <si>
    <t xml:space="preserve">3.pielikums
Cenu aptauja “Virbu sākumskolas virtuves kosmētiskais remonts”, 
ID Nr. TNPz 2021/36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</si>
</sst>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#,##0.000"/>
    <numFmt numFmtId="166" formatCode="_-* #,##0.00,&quot;Ls&quot;_-;\-* #,##0.00,&quot;Ls&quot;_-;_-* \-??&quot; Ls&quot;_-;_-@_-"/>
    <numFmt numFmtId="167" formatCode="0.0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Arial"/>
      <family val="2"/>
      <charset val="186"/>
    </font>
    <font>
      <u/>
      <sz val="9"/>
      <name val="Times New Roman"/>
      <family val="1"/>
      <charset val="186"/>
    </font>
    <font>
      <sz val="10"/>
      <name val="Arial"/>
      <family val="2"/>
      <charset val="204"/>
    </font>
    <font>
      <sz val="9"/>
      <color rgb="FFFF0000"/>
      <name val="Times New Roman"/>
      <family val="1"/>
      <charset val="186"/>
    </font>
    <font>
      <u/>
      <sz val="9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u/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EEEEEE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53">
    <xf numFmtId="0" fontId="0" fillId="0" borderId="0" xfId="0"/>
    <xf numFmtId="0" fontId="3" fillId="3" borderId="0" xfId="0" applyFont="1" applyFill="1"/>
    <xf numFmtId="0" fontId="0" fillId="3" borderId="0" xfId="0" applyFill="1"/>
    <xf numFmtId="0" fontId="9" fillId="3" borderId="0" xfId="0" applyFont="1" applyFill="1" applyAlignment="1">
      <alignment horizontal="center"/>
    </xf>
    <xf numFmtId="0" fontId="7" fillId="3" borderId="0" xfId="0" applyFont="1" applyFill="1"/>
    <xf numFmtId="0" fontId="13" fillId="3" borderId="0" xfId="0" applyFont="1" applyFill="1"/>
    <xf numFmtId="0" fontId="8" fillId="4" borderId="6" xfId="0" applyFont="1" applyFill="1" applyBorder="1" applyAlignment="1">
      <alignment horizontal="center"/>
    </xf>
    <xf numFmtId="49" fontId="8" fillId="4" borderId="7" xfId="0" applyNumberFormat="1" applyFont="1" applyFill="1" applyBorder="1" applyAlignment="1">
      <alignment horizontal="center"/>
    </xf>
    <xf numFmtId="49" fontId="8" fillId="4" borderId="8" xfId="0" applyNumberFormat="1" applyFont="1" applyFill="1" applyBorder="1" applyAlignment="1">
      <alignment horizontal="center"/>
    </xf>
    <xf numFmtId="2" fontId="8" fillId="4" borderId="9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49" fontId="8" fillId="4" borderId="8" xfId="0" applyNumberFormat="1" applyFont="1" applyFill="1" applyBorder="1"/>
    <xf numFmtId="2" fontId="8" fillId="4" borderId="8" xfId="0" applyNumberFormat="1" applyFont="1" applyFill="1" applyBorder="1"/>
    <xf numFmtId="2" fontId="8" fillId="4" borderId="8" xfId="0" applyNumberFormat="1" applyFont="1" applyFill="1" applyBorder="1" applyAlignment="1">
      <alignment horizontal="center"/>
    </xf>
    <xf numFmtId="2" fontId="8" fillId="4" borderId="12" xfId="0" applyNumberFormat="1" applyFont="1" applyFill="1" applyBorder="1" applyAlignment="1">
      <alignment horizontal="center"/>
    </xf>
    <xf numFmtId="2" fontId="8" fillId="4" borderId="13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49" fontId="8" fillId="4" borderId="15" xfId="0" applyNumberFormat="1" applyFont="1" applyFill="1" applyBorder="1"/>
    <xf numFmtId="49" fontId="8" fillId="4" borderId="16" xfId="0" applyNumberFormat="1" applyFont="1" applyFill="1" applyBorder="1"/>
    <xf numFmtId="2" fontId="8" fillId="4" borderId="16" xfId="0" applyNumberFormat="1" applyFont="1" applyFill="1" applyBorder="1"/>
    <xf numFmtId="2" fontId="8" fillId="4" borderId="15" xfId="0" applyNumberFormat="1" applyFont="1" applyFill="1" applyBorder="1" applyAlignment="1">
      <alignment horizontal="center"/>
    </xf>
    <xf numFmtId="2" fontId="8" fillId="4" borderId="16" xfId="0" applyNumberFormat="1" applyFont="1" applyFill="1" applyBorder="1" applyAlignment="1">
      <alignment horizontal="center"/>
    </xf>
    <xf numFmtId="2" fontId="8" fillId="4" borderId="17" xfId="0" applyNumberFormat="1" applyFont="1" applyFill="1" applyBorder="1" applyAlignment="1">
      <alignment horizontal="center"/>
    </xf>
    <xf numFmtId="2" fontId="8" fillId="4" borderId="14" xfId="0" applyNumberFormat="1" applyFont="1" applyFill="1" applyBorder="1" applyAlignment="1">
      <alignment horizontal="center"/>
    </xf>
    <xf numFmtId="2" fontId="8" fillId="4" borderId="18" xfId="0" applyNumberFormat="1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19" xfId="0" applyNumberFormat="1" applyFont="1" applyFill="1" applyBorder="1" applyAlignment="1">
      <alignment horizontal="center" vertical="center"/>
    </xf>
    <xf numFmtId="49" fontId="8" fillId="3" borderId="21" xfId="0" applyNumberFormat="1" applyFont="1" applyFill="1" applyBorder="1" applyAlignment="1">
      <alignment horizontal="center" vertical="center"/>
    </xf>
    <xf numFmtId="49" fontId="8" fillId="3" borderId="22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8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 wrapText="1"/>
    </xf>
    <xf numFmtId="49" fontId="8" fillId="5" borderId="24" xfId="0" applyNumberFormat="1" applyFont="1" applyFill="1" applyBorder="1" applyAlignment="1">
      <alignment horizontal="center" vertical="center"/>
    </xf>
    <xf numFmtId="2" fontId="8" fillId="5" borderId="25" xfId="0" applyNumberFormat="1" applyFont="1" applyFill="1" applyBorder="1" applyAlignment="1">
      <alignment horizontal="center" vertical="center"/>
    </xf>
    <xf numFmtId="4" fontId="8" fillId="5" borderId="24" xfId="0" applyNumberFormat="1" applyFont="1" applyFill="1" applyBorder="1" applyAlignment="1">
      <alignment horizontal="center" vertical="center"/>
    </xf>
    <xf numFmtId="4" fontId="14" fillId="5" borderId="26" xfId="0" applyNumberFormat="1" applyFont="1" applyFill="1" applyBorder="1" applyAlignment="1">
      <alignment horizontal="center" vertical="center"/>
    </xf>
    <xf numFmtId="4" fontId="8" fillId="5" borderId="23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left" vertical="center" wrapText="1"/>
    </xf>
    <xf numFmtId="49" fontId="8" fillId="3" borderId="12" xfId="0" applyNumberFormat="1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 vertical="center"/>
    </xf>
    <xf numFmtId="2" fontId="8" fillId="3" borderId="28" xfId="0" applyNumberFormat="1" applyFont="1" applyFill="1" applyBorder="1" applyAlignment="1">
      <alignment horizontal="center" vertical="center"/>
    </xf>
    <xf numFmtId="2" fontId="14" fillId="3" borderId="29" xfId="0" applyNumberFormat="1" applyFont="1" applyFill="1" applyBorder="1" applyAlignment="1">
      <alignment horizontal="center" vertical="center"/>
    </xf>
    <xf numFmtId="2" fontId="8" fillId="3" borderId="30" xfId="0" applyNumberFormat="1" applyFont="1" applyFill="1" applyBorder="1" applyAlignment="1">
      <alignment horizontal="center" vertical="center"/>
    </xf>
    <xf numFmtId="2" fontId="8" fillId="3" borderId="31" xfId="0" applyNumberFormat="1" applyFont="1" applyFill="1" applyBorder="1" applyAlignment="1">
      <alignment horizontal="center" vertical="center"/>
    </xf>
    <xf numFmtId="2" fontId="14" fillId="3" borderId="32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/>
    <xf numFmtId="0" fontId="8" fillId="3" borderId="24" xfId="0" applyFont="1" applyFill="1" applyBorder="1" applyAlignment="1">
      <alignment horizontal="left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2" fontId="8" fillId="3" borderId="24" xfId="0" applyNumberFormat="1" applyFont="1" applyFill="1" applyBorder="1" applyAlignment="1">
      <alignment horizontal="center" vertical="center" wrapText="1"/>
    </xf>
    <xf numFmtId="4" fontId="8" fillId="3" borderId="24" xfId="0" applyNumberFormat="1" applyFont="1" applyFill="1" applyBorder="1" applyAlignment="1">
      <alignment horizontal="center" vertical="center"/>
    </xf>
    <xf numFmtId="2" fontId="8" fillId="3" borderId="25" xfId="0" applyNumberFormat="1" applyFont="1" applyFill="1" applyBorder="1" applyAlignment="1">
      <alignment horizontal="center" vertical="center" wrapText="1"/>
    </xf>
    <xf numFmtId="4" fontId="8" fillId="3" borderId="25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Alignment="1">
      <alignment horizontal="center"/>
    </xf>
    <xf numFmtId="2" fontId="14" fillId="5" borderId="32" xfId="0" applyNumberFormat="1" applyFont="1" applyFill="1" applyBorder="1" applyAlignment="1">
      <alignment horizontal="center" vertical="center"/>
    </xf>
    <xf numFmtId="2" fontId="8" fillId="5" borderId="30" xfId="0" applyNumberFormat="1" applyFont="1" applyFill="1" applyBorder="1" applyAlignment="1">
      <alignment horizontal="center" vertical="center"/>
    </xf>
    <xf numFmtId="2" fontId="8" fillId="5" borderId="31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2" fontId="8" fillId="3" borderId="33" xfId="0" applyNumberFormat="1" applyFont="1" applyFill="1" applyBorder="1" applyAlignment="1">
      <alignment horizontal="center" vertical="center"/>
    </xf>
    <xf numFmtId="2" fontId="8" fillId="3" borderId="24" xfId="1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right" vertical="center" wrapText="1"/>
    </xf>
    <xf numFmtId="2" fontId="13" fillId="3" borderId="0" xfId="0" applyNumberFormat="1" applyFont="1" applyFill="1" applyAlignment="1">
      <alignment horizontal="left" vertical="center"/>
    </xf>
    <xf numFmtId="0" fontId="8" fillId="5" borderId="24" xfId="0" applyFont="1" applyFill="1" applyBorder="1" applyAlignment="1">
      <alignment horizontal="center" vertical="center"/>
    </xf>
    <xf numFmtId="2" fontId="8" fillId="5" borderId="24" xfId="0" applyNumberFormat="1" applyFont="1" applyFill="1" applyBorder="1" applyAlignment="1">
      <alignment horizontal="center" vertical="center" wrapText="1"/>
    </xf>
    <xf numFmtId="2" fontId="14" fillId="5" borderId="29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left" vertical="center"/>
    </xf>
    <xf numFmtId="2" fontId="8" fillId="3" borderId="24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right" vertical="center"/>
    </xf>
    <xf numFmtId="49" fontId="16" fillId="5" borderId="24" xfId="0" applyNumberFormat="1" applyFont="1" applyFill="1" applyBorder="1" applyAlignment="1">
      <alignment horizontal="center" vertical="center"/>
    </xf>
    <xf numFmtId="2" fontId="16" fillId="5" borderId="25" xfId="0" applyNumberFormat="1" applyFont="1" applyFill="1" applyBorder="1" applyAlignment="1">
      <alignment horizontal="center" vertical="center"/>
    </xf>
    <xf numFmtId="4" fontId="16" fillId="5" borderId="24" xfId="0" applyNumberFormat="1" applyFont="1" applyFill="1" applyBorder="1" applyAlignment="1">
      <alignment horizontal="center" vertical="center"/>
    </xf>
    <xf numFmtId="2" fontId="17" fillId="5" borderId="32" xfId="0" applyNumberFormat="1" applyFont="1" applyFill="1" applyBorder="1" applyAlignment="1">
      <alignment horizontal="center" vertical="center"/>
    </xf>
    <xf numFmtId="2" fontId="16" fillId="5" borderId="30" xfId="0" applyNumberFormat="1" applyFont="1" applyFill="1" applyBorder="1" applyAlignment="1">
      <alignment horizontal="center" vertical="center"/>
    </xf>
    <xf numFmtId="2" fontId="16" fillId="5" borderId="3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" fillId="3" borderId="0" xfId="0" applyFont="1" applyFill="1"/>
    <xf numFmtId="4" fontId="13" fillId="3" borderId="0" xfId="0" applyNumberFormat="1" applyFont="1" applyFill="1" applyAlignment="1">
      <alignment horizontal="center"/>
    </xf>
    <xf numFmtId="2" fontId="8" fillId="5" borderId="24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0" fontId="8" fillId="3" borderId="8" xfId="0" applyFont="1" applyFill="1" applyBorder="1" applyAlignment="1">
      <alignment horizontal="right" vertical="center" wrapText="1"/>
    </xf>
    <xf numFmtId="2" fontId="8" fillId="3" borderId="0" xfId="0" applyNumberFormat="1" applyFont="1" applyFill="1" applyAlignment="1">
      <alignment vertical="center"/>
    </xf>
    <xf numFmtId="2" fontId="8" fillId="3" borderId="25" xfId="0" applyNumberFormat="1" applyFont="1" applyFill="1" applyBorder="1" applyAlignment="1">
      <alignment horizontal="center" vertical="center"/>
    </xf>
    <xf numFmtId="2" fontId="11" fillId="5" borderId="24" xfId="0" applyNumberFormat="1" applyFont="1" applyFill="1" applyBorder="1" applyAlignment="1">
      <alignment horizontal="center" vertical="center"/>
    </xf>
    <xf numFmtId="4" fontId="11" fillId="5" borderId="24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Alignment="1">
      <alignment vertical="center"/>
    </xf>
    <xf numFmtId="0" fontId="8" fillId="3" borderId="34" xfId="0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center" vertical="center"/>
    </xf>
    <xf numFmtId="4" fontId="8" fillId="3" borderId="36" xfId="0" applyNumberFormat="1" applyFont="1" applyFill="1" applyBorder="1" applyAlignment="1">
      <alignment horizontal="center" vertical="center"/>
    </xf>
    <xf numFmtId="4" fontId="11" fillId="3" borderId="36" xfId="0" applyNumberFormat="1" applyFont="1" applyFill="1" applyBorder="1" applyAlignment="1">
      <alignment horizontal="center" vertical="center"/>
    </xf>
    <xf numFmtId="4" fontId="11" fillId="3" borderId="36" xfId="0" applyNumberFormat="1" applyFont="1" applyFill="1" applyBorder="1" applyAlignment="1">
      <alignment horizontal="right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/>
    </xf>
    <xf numFmtId="0" fontId="8" fillId="3" borderId="39" xfId="0" applyFont="1" applyFill="1" applyBorder="1" applyAlignment="1">
      <alignment horizontal="center" vertical="center"/>
    </xf>
    <xf numFmtId="4" fontId="8" fillId="3" borderId="39" xfId="0" applyNumberFormat="1" applyFont="1" applyFill="1" applyBorder="1" applyAlignment="1">
      <alignment horizontal="center" vertical="center"/>
    </xf>
    <xf numFmtId="4" fontId="11" fillId="3" borderId="39" xfId="0" applyNumberFormat="1" applyFont="1" applyFill="1" applyBorder="1" applyAlignment="1">
      <alignment horizontal="center" vertical="center"/>
    </xf>
    <xf numFmtId="4" fontId="11" fillId="3" borderId="39" xfId="0" applyNumberFormat="1" applyFont="1" applyFill="1" applyBorder="1" applyAlignment="1">
      <alignment horizontal="right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right" vertical="center"/>
    </xf>
    <xf numFmtId="0" fontId="8" fillId="3" borderId="42" xfId="0" applyFont="1" applyFill="1" applyBorder="1" applyAlignment="1">
      <alignment horizontal="center" vertical="center"/>
    </xf>
    <xf numFmtId="2" fontId="8" fillId="3" borderId="42" xfId="0" applyNumberFormat="1" applyFont="1" applyFill="1" applyBorder="1" applyAlignment="1">
      <alignment horizontal="center" vertical="center"/>
    </xf>
    <xf numFmtId="2" fontId="11" fillId="3" borderId="42" xfId="0" applyNumberFormat="1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right" vertical="center"/>
    </xf>
    <xf numFmtId="0" fontId="8" fillId="3" borderId="44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right" vertical="center"/>
    </xf>
    <xf numFmtId="0" fontId="8" fillId="3" borderId="45" xfId="0" applyFont="1" applyFill="1" applyBorder="1" applyAlignment="1">
      <alignment horizontal="center" vertical="center"/>
    </xf>
    <xf numFmtId="2" fontId="8" fillId="3" borderId="45" xfId="0" applyNumberFormat="1" applyFont="1" applyFill="1" applyBorder="1" applyAlignment="1">
      <alignment horizontal="center" vertical="center"/>
    </xf>
    <xf numFmtId="2" fontId="11" fillId="3" borderId="45" xfId="0" applyNumberFormat="1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vertical="center"/>
    </xf>
    <xf numFmtId="0" fontId="8" fillId="3" borderId="42" xfId="0" applyFont="1" applyFill="1" applyBorder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2" fontId="20" fillId="3" borderId="0" xfId="0" applyNumberFormat="1" applyFont="1" applyFill="1" applyAlignment="1">
      <alignment horizontal="center" vertical="center"/>
    </xf>
    <xf numFmtId="4" fontId="20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21" fillId="0" borderId="39" xfId="0" applyFont="1" applyBorder="1"/>
    <xf numFmtId="0" fontId="22" fillId="0" borderId="39" xfId="0" applyFont="1" applyBorder="1"/>
    <xf numFmtId="0" fontId="22" fillId="0" borderId="0" xfId="0" applyFont="1"/>
    <xf numFmtId="2" fontId="23" fillId="3" borderId="0" xfId="0" applyNumberFormat="1" applyFont="1" applyFill="1" applyAlignment="1">
      <alignment vertical="center"/>
    </xf>
    <xf numFmtId="0" fontId="24" fillId="3" borderId="0" xfId="0" applyFont="1" applyFill="1"/>
    <xf numFmtId="0" fontId="3" fillId="2" borderId="0" xfId="0" applyFont="1" applyFill="1" applyAlignment="1">
      <alignment horizontal="left" vertical="top" wrapText="1"/>
    </xf>
    <xf numFmtId="0" fontId="22" fillId="0" borderId="0" xfId="0" applyFont="1" applyAlignment="1">
      <alignment horizontal="right"/>
    </xf>
    <xf numFmtId="0" fontId="21" fillId="0" borderId="0" xfId="0" applyFont="1"/>
    <xf numFmtId="2" fontId="21" fillId="6" borderId="0" xfId="0" applyNumberFormat="1" applyFont="1" applyFill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7" fontId="21" fillId="6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167" fontId="4" fillId="0" borderId="0" xfId="0" applyNumberFormat="1" applyFont="1" applyAlignment="1">
      <alignment vertical="center" wrapText="1"/>
    </xf>
    <xf numFmtId="167" fontId="6" fillId="0" borderId="0" xfId="0" applyNumberFormat="1" applyFont="1" applyAlignment="1">
      <alignment horizontal="center" vertical="center"/>
    </xf>
    <xf numFmtId="2" fontId="6" fillId="6" borderId="0" xfId="0" applyNumberFormat="1" applyFont="1" applyFill="1" applyAlignment="1">
      <alignment horizontal="center" vertical="center"/>
    </xf>
    <xf numFmtId="167" fontId="6" fillId="6" borderId="0" xfId="0" applyNumberFormat="1" applyFont="1" applyFill="1" applyAlignment="1">
      <alignment horizontal="center" vertical="center"/>
    </xf>
    <xf numFmtId="2" fontId="26" fillId="2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3" fillId="2" borderId="0" xfId="0" applyFont="1" applyFill="1" applyAlignment="1">
      <alignment horizontal="left" wrapText="1"/>
    </xf>
    <xf numFmtId="0" fontId="27" fillId="0" borderId="0" xfId="0" applyFont="1"/>
    <xf numFmtId="0" fontId="3" fillId="0" borderId="0" xfId="0" applyFont="1"/>
    <xf numFmtId="0" fontId="26" fillId="2" borderId="0" xfId="0" applyFont="1" applyFill="1" applyAlignment="1">
      <alignment horizontal="left" vertical="top" wrapText="1"/>
    </xf>
    <xf numFmtId="167" fontId="5" fillId="3" borderId="0" xfId="0" applyNumberFormat="1" applyFont="1" applyFill="1" applyAlignment="1">
      <alignment vertical="center" wrapText="1"/>
    </xf>
    <xf numFmtId="167" fontId="7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right"/>
    </xf>
    <xf numFmtId="2" fontId="7" fillId="2" borderId="0" xfId="0" applyNumberFormat="1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/>
    </xf>
    <xf numFmtId="2" fontId="20" fillId="3" borderId="0" xfId="0" applyNumberFormat="1" applyFont="1" applyFill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2" fontId="7" fillId="6" borderId="0" xfId="0" applyNumberFormat="1" applyFont="1" applyFill="1" applyAlignment="1">
      <alignment horizontal="center" vertical="center"/>
    </xf>
    <xf numFmtId="167" fontId="5" fillId="6" borderId="0" xfId="0" applyNumberFormat="1" applyFont="1" applyFill="1" applyAlignment="1">
      <alignment vertical="center"/>
    </xf>
    <xf numFmtId="167" fontId="7" fillId="6" borderId="0" xfId="0" applyNumberFormat="1" applyFont="1" applyFill="1" applyAlignment="1">
      <alignment vertical="center"/>
    </xf>
    <xf numFmtId="167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left" vertical="center" wrapText="1"/>
    </xf>
    <xf numFmtId="167" fontId="4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 wrapText="1"/>
    </xf>
    <xf numFmtId="167" fontId="28" fillId="0" borderId="0" xfId="0" applyNumberFormat="1" applyFont="1" applyAlignment="1">
      <alignment vertical="center" wrapText="1"/>
    </xf>
    <xf numFmtId="49" fontId="3" fillId="3" borderId="0" xfId="0" applyNumberFormat="1" applyFont="1" applyFill="1"/>
    <xf numFmtId="2" fontId="3" fillId="3" borderId="0" xfId="0" applyNumberFormat="1" applyFont="1" applyFill="1"/>
    <xf numFmtId="0" fontId="13" fillId="3" borderId="0" xfId="0" applyFont="1" applyFill="1" applyAlignment="1">
      <alignment horizontal="left"/>
    </xf>
    <xf numFmtId="2" fontId="8" fillId="4" borderId="10" xfId="0" applyNumberFormat="1" applyFont="1" applyFill="1" applyBorder="1" applyAlignment="1">
      <alignment horizontal="center"/>
    </xf>
    <xf numFmtId="2" fontId="8" fillId="4" borderId="11" xfId="0" applyNumberFormat="1" applyFont="1" applyFill="1" applyBorder="1" applyAlignment="1">
      <alignment horizontal="center"/>
    </xf>
    <xf numFmtId="4" fontId="11" fillId="3" borderId="37" xfId="0" applyNumberFormat="1" applyFont="1" applyFill="1" applyBorder="1" applyAlignment="1">
      <alignment horizontal="center" vertical="center"/>
    </xf>
    <xf numFmtId="4" fontId="11" fillId="3" borderId="47" xfId="0" applyNumberFormat="1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right" vertical="center"/>
    </xf>
    <xf numFmtId="0" fontId="11" fillId="3" borderId="48" xfId="0" applyFont="1" applyFill="1" applyBorder="1" applyAlignment="1">
      <alignment horizontal="right" vertical="center"/>
    </xf>
    <xf numFmtId="4" fontId="11" fillId="3" borderId="24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11" fillId="3" borderId="40" xfId="0" applyNumberFormat="1" applyFont="1" applyFill="1" applyBorder="1" applyAlignment="1">
      <alignment horizontal="center" vertical="center"/>
    </xf>
    <xf numFmtId="4" fontId="11" fillId="3" borderId="43" xfId="0" applyNumberFormat="1" applyFont="1" applyFill="1" applyBorder="1" applyAlignment="1">
      <alignment horizontal="center" vertical="center"/>
    </xf>
    <xf numFmtId="4" fontId="11" fillId="3" borderId="46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67" fontId="5" fillId="6" borderId="0" xfId="0" applyNumberFormat="1" applyFont="1" applyFill="1" applyAlignment="1">
      <alignment horizontal="left" vertical="center" wrapText="1"/>
    </xf>
    <xf numFmtId="49" fontId="7" fillId="6" borderId="0" xfId="0" applyNumberFormat="1" applyFont="1" applyFill="1" applyAlignment="1">
      <alignment horizontal="left" vertical="center" wrapText="1"/>
    </xf>
    <xf numFmtId="167" fontId="7" fillId="6" borderId="0" xfId="0" applyNumberFormat="1" applyFont="1" applyFill="1" applyAlignment="1">
      <alignment horizontal="left" vertical="center"/>
    </xf>
    <xf numFmtId="0" fontId="3" fillId="3" borderId="25" xfId="0" applyFont="1" applyFill="1" applyBorder="1" applyAlignment="1">
      <alignment horizontal="right" wrapText="1"/>
    </xf>
    <xf numFmtId="0" fontId="3" fillId="3" borderId="42" xfId="0" applyFont="1" applyFill="1" applyBorder="1" applyAlignment="1">
      <alignment horizontal="right"/>
    </xf>
    <xf numFmtId="0" fontId="3" fillId="3" borderId="48" xfId="0" applyFont="1" applyFill="1" applyBorder="1" applyAlignment="1">
      <alignment horizontal="right"/>
    </xf>
    <xf numFmtId="0" fontId="8" fillId="4" borderId="6" xfId="0" applyFont="1" applyFill="1" applyBorder="1"/>
    <xf numFmtId="49" fontId="8" fillId="4" borderId="0" xfId="0" applyNumberFormat="1" applyFont="1" applyFill="1" applyBorder="1"/>
    <xf numFmtId="0" fontId="8" fillId="4" borderId="8" xfId="0" applyFont="1" applyFill="1" applyBorder="1"/>
    <xf numFmtId="2" fontId="8" fillId="4" borderId="9" xfId="0" applyNumberFormat="1" applyFont="1" applyFill="1" applyBorder="1" applyAlignment="1">
      <alignment horizontal="center"/>
    </xf>
    <xf numFmtId="2" fontId="8" fillId="4" borderId="6" xfId="0" applyNumberFormat="1" applyFont="1" applyFill="1" applyBorder="1"/>
    <xf numFmtId="2" fontId="8" fillId="4" borderId="4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3" borderId="9" xfId="0" applyFont="1" applyFill="1" applyBorder="1"/>
    <xf numFmtId="49" fontId="2" fillId="3" borderId="0" xfId="0" applyNumberFormat="1" applyFont="1" applyFill="1" applyBorder="1"/>
    <xf numFmtId="49" fontId="6" fillId="3" borderId="0" xfId="0" applyNumberFormat="1" applyFont="1" applyFill="1" applyBorder="1"/>
    <xf numFmtId="2" fontId="6" fillId="3" borderId="0" xfId="0" applyNumberFormat="1" applyFont="1" applyFill="1" applyBorder="1"/>
    <xf numFmtId="2" fontId="7" fillId="3" borderId="0" xfId="0" applyNumberFormat="1" applyFont="1" applyFill="1" applyBorder="1"/>
    <xf numFmtId="2" fontId="6" fillId="3" borderId="7" xfId="0" applyNumberFormat="1" applyFont="1" applyFill="1" applyBorder="1"/>
    <xf numFmtId="0" fontId="8" fillId="3" borderId="9" xfId="0" applyFont="1" applyFill="1" applyBorder="1"/>
    <xf numFmtId="0" fontId="8" fillId="3" borderId="0" xfId="0" applyFont="1" applyFill="1" applyBorder="1"/>
    <xf numFmtId="49" fontId="5" fillId="3" borderId="0" xfId="0" applyNumberFormat="1" applyFont="1" applyFill="1" applyBorder="1" applyAlignment="1">
      <alignment horizontal="left"/>
    </xf>
    <xf numFmtId="2" fontId="5" fillId="3" borderId="0" xfId="0" applyNumberFormat="1" applyFont="1" applyFill="1" applyBorder="1" applyAlignment="1">
      <alignment horizontal="left"/>
    </xf>
    <xf numFmtId="2" fontId="8" fillId="3" borderId="0" xfId="0" applyNumberFormat="1" applyFont="1" applyFill="1" applyBorder="1"/>
    <xf numFmtId="2" fontId="8" fillId="3" borderId="0" xfId="0" applyNumberFormat="1" applyFont="1" applyFill="1" applyBorder="1" applyAlignment="1">
      <alignment horizontal="right"/>
    </xf>
    <xf numFmtId="0" fontId="7" fillId="3" borderId="9" xfId="0" applyFont="1" applyFill="1" applyBorder="1"/>
    <xf numFmtId="49" fontId="10" fillId="3" borderId="10" xfId="0" applyNumberFormat="1" applyFont="1" applyFill="1" applyBorder="1" applyAlignment="1">
      <alignment horizontal="left"/>
    </xf>
    <xf numFmtId="49" fontId="10" fillId="3" borderId="39" xfId="0" applyNumberFormat="1" applyFont="1" applyFill="1" applyBorder="1" applyAlignment="1">
      <alignment horizontal="left"/>
    </xf>
    <xf numFmtId="49" fontId="6" fillId="3" borderId="39" xfId="0" applyNumberFormat="1" applyFont="1" applyFill="1" applyBorder="1"/>
    <xf numFmtId="2" fontId="6" fillId="3" borderId="39" xfId="0" applyNumberFormat="1" applyFont="1" applyFill="1" applyBorder="1"/>
    <xf numFmtId="2" fontId="7" fillId="3" borderId="39" xfId="0" applyNumberFormat="1" applyFont="1" applyFill="1" applyBorder="1"/>
    <xf numFmtId="2" fontId="8" fillId="3" borderId="39" xfId="0" applyNumberFormat="1" applyFont="1" applyFill="1" applyBorder="1"/>
    <xf numFmtId="2" fontId="8" fillId="3" borderId="39" xfId="0" applyNumberFormat="1" applyFont="1" applyFill="1" applyBorder="1" applyAlignment="1">
      <alignment horizontal="right"/>
    </xf>
    <xf numFmtId="165" fontId="11" fillId="3" borderId="39" xfId="0" applyNumberFormat="1" applyFont="1" applyFill="1" applyBorder="1" applyAlignment="1">
      <alignment horizontal="center"/>
    </xf>
    <xf numFmtId="166" fontId="11" fillId="3" borderId="39" xfId="0" applyNumberFormat="1" applyFont="1" applyFill="1" applyBorder="1"/>
    <xf numFmtId="166" fontId="12" fillId="3" borderId="39" xfId="0" applyNumberFormat="1" applyFont="1" applyFill="1" applyBorder="1"/>
    <xf numFmtId="2" fontId="6" fillId="3" borderId="50" xfId="0" applyNumberFormat="1" applyFont="1" applyFill="1" applyBorder="1"/>
    <xf numFmtId="0" fontId="2" fillId="2" borderId="25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48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vertical="center" wrapText="1"/>
    </xf>
    <xf numFmtId="2" fontId="8" fillId="3" borderId="39" xfId="0" applyNumberFormat="1" applyFont="1" applyFill="1" applyBorder="1" applyAlignment="1">
      <alignment horizontal="center"/>
    </xf>
    <xf numFmtId="164" fontId="8" fillId="3" borderId="42" xfId="0" applyNumberFormat="1" applyFont="1" applyFill="1" applyBorder="1" applyAlignment="1">
      <alignment horizontal="center"/>
    </xf>
    <xf numFmtId="2" fontId="8" fillId="3" borderId="42" xfId="0" applyNumberFormat="1" applyFont="1" applyFill="1" applyBorder="1"/>
    <xf numFmtId="2" fontId="6" fillId="3" borderId="42" xfId="0" applyNumberFormat="1" applyFont="1" applyFill="1" applyBorder="1"/>
    <xf numFmtId="2" fontId="6" fillId="3" borderId="48" xfId="0" applyNumberFormat="1" applyFont="1" applyFill="1" applyBorder="1"/>
  </cellXfs>
  <cellStyles count="9">
    <cellStyle name="Excel Built-in Explanatory Text" xfId="1"/>
    <cellStyle name="Normal 2" xfId="2"/>
    <cellStyle name="Normal 2 2" xfId="8"/>
    <cellStyle name="Normal 3" xfId="6"/>
    <cellStyle name="Normal_Akme_å_Ęa__i=_UTF-8_B_IA==_=jumts_BA" xfId="4"/>
    <cellStyle name="Parasts" xfId="0" builtinId="0"/>
    <cellStyle name="Style 1" xfId="3"/>
    <cellStyle name="Style 1 2" xfId="7"/>
    <cellStyle name="Стиль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8"/>
  <sheetViews>
    <sheetView tabSelected="1" workbookViewId="0">
      <selection activeCell="S15" sqref="S14:S15"/>
    </sheetView>
  </sheetViews>
  <sheetFormatPr defaultColWidth="8.7109375" defaultRowHeight="15" x14ac:dyDescent="0.25"/>
  <cols>
    <col min="1" max="1" width="3.5703125" style="1" customWidth="1"/>
    <col min="2" max="2" width="26.28515625" style="176" customWidth="1"/>
    <col min="3" max="3" width="6.140625" style="176" customWidth="1"/>
    <col min="4" max="4" width="7.42578125" style="177" customWidth="1"/>
    <col min="5" max="5" width="5.85546875" style="177" customWidth="1"/>
    <col min="6" max="6" width="6.28515625" style="177" customWidth="1"/>
    <col min="7" max="7" width="8.5703125" style="177" customWidth="1"/>
    <col min="8" max="8" width="7" style="177" customWidth="1"/>
    <col min="9" max="9" width="7.28515625" style="177" customWidth="1"/>
    <col min="10" max="10" width="7.85546875" style="177" customWidth="1"/>
    <col min="11" max="11" width="7.28515625" style="177" customWidth="1"/>
    <col min="12" max="13" width="8.42578125" style="177" customWidth="1"/>
    <col min="14" max="14" width="9.42578125" style="177" customWidth="1"/>
    <col min="15" max="15" width="8.42578125" style="177" customWidth="1"/>
    <col min="16" max="16" width="10.140625" style="1" customWidth="1"/>
    <col min="17" max="17" width="9.42578125" style="1" customWidth="1"/>
    <col min="18" max="1025" width="8.140625" style="1" customWidth="1"/>
    <col min="1026" max="16384" width="8.7109375" style="2"/>
  </cols>
  <sheetData>
    <row r="1" spans="1:16" ht="50.25" customHeight="1" x14ac:dyDescent="0.25">
      <c r="A1" s="197" t="s">
        <v>183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9"/>
    </row>
    <row r="2" spans="1:16" ht="20.25" customHeight="1" x14ac:dyDescent="0.25">
      <c r="A2" s="239" t="s">
        <v>175</v>
      </c>
      <c r="B2" s="240"/>
      <c r="C2" s="240"/>
      <c r="D2" s="240"/>
      <c r="E2" s="240"/>
      <c r="F2" s="240"/>
      <c r="G2" s="240"/>
      <c r="H2" s="241"/>
      <c r="I2" s="241"/>
      <c r="J2" s="241"/>
      <c r="K2" s="241"/>
      <c r="L2" s="241"/>
      <c r="M2" s="241"/>
      <c r="N2" s="241"/>
      <c r="O2" s="242"/>
    </row>
    <row r="3" spans="1:16" ht="20.25" customHeight="1" x14ac:dyDescent="0.25">
      <c r="A3" s="239" t="s">
        <v>176</v>
      </c>
      <c r="B3" s="240"/>
      <c r="C3" s="240"/>
      <c r="D3" s="240"/>
      <c r="E3" s="240"/>
      <c r="F3" s="240"/>
      <c r="G3" s="240"/>
      <c r="H3" s="240"/>
      <c r="I3" s="240"/>
      <c r="J3" s="241"/>
      <c r="K3" s="241"/>
      <c r="L3" s="241"/>
      <c r="M3" s="241"/>
      <c r="N3" s="241"/>
      <c r="O3" s="242"/>
    </row>
    <row r="4" spans="1:16" ht="24" customHeight="1" x14ac:dyDescent="0.25">
      <c r="A4" s="206" t="s">
        <v>177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</row>
    <row r="5" spans="1:16" ht="15.95" customHeight="1" x14ac:dyDescent="0.25">
      <c r="A5" s="209" t="s">
        <v>0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1"/>
    </row>
    <row r="6" spans="1:16" ht="15.95" customHeight="1" x14ac:dyDescent="0.25">
      <c r="A6" s="212" t="s">
        <v>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4"/>
    </row>
    <row r="7" spans="1:16" ht="12.75" customHeight="1" x14ac:dyDescent="0.25">
      <c r="A7" s="239" t="s">
        <v>166</v>
      </c>
      <c r="B7" s="240"/>
      <c r="C7" s="240"/>
      <c r="D7" s="240"/>
      <c r="E7" s="240"/>
      <c r="F7" s="240"/>
      <c r="G7" s="240"/>
      <c r="H7" s="240"/>
      <c r="I7" s="243"/>
      <c r="J7" s="243"/>
      <c r="K7" s="243"/>
      <c r="L7" s="243"/>
      <c r="M7" s="243"/>
      <c r="N7" s="243"/>
      <c r="O7" s="244"/>
    </row>
    <row r="8" spans="1:16" ht="15.95" customHeight="1" x14ac:dyDescent="0.25">
      <c r="A8" s="239" t="s">
        <v>2</v>
      </c>
      <c r="B8" s="240"/>
      <c r="C8" s="240"/>
      <c r="D8" s="240"/>
      <c r="E8" s="240"/>
      <c r="F8" s="240"/>
      <c r="G8" s="240"/>
      <c r="H8" s="240"/>
      <c r="I8" s="245"/>
      <c r="J8" s="246"/>
      <c r="K8" s="246"/>
      <c r="L8" s="246"/>
      <c r="M8" s="246"/>
      <c r="N8" s="246"/>
      <c r="O8" s="247"/>
    </row>
    <row r="9" spans="1:16" ht="12.75" customHeight="1" x14ac:dyDescent="0.25">
      <c r="A9" s="239" t="s">
        <v>178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6"/>
      <c r="M9" s="246"/>
      <c r="N9" s="246"/>
      <c r="O9" s="247"/>
    </row>
    <row r="10" spans="1:16" ht="15.95" customHeight="1" x14ac:dyDescent="0.25">
      <c r="A10" s="239" t="s">
        <v>3</v>
      </c>
      <c r="B10" s="240"/>
      <c r="C10" s="240"/>
      <c r="D10" s="240"/>
      <c r="E10" s="240"/>
      <c r="F10" s="240"/>
      <c r="G10" s="240"/>
      <c r="H10" s="240"/>
      <c r="I10" s="240"/>
      <c r="J10" s="246"/>
      <c r="K10" s="246"/>
      <c r="L10" s="246"/>
      <c r="M10" s="246"/>
      <c r="N10" s="246"/>
      <c r="O10" s="247"/>
    </row>
    <row r="11" spans="1:16" ht="15.95" customHeight="1" x14ac:dyDescent="0.25">
      <c r="A11" s="215"/>
      <c r="B11" s="216"/>
      <c r="C11" s="217"/>
      <c r="D11" s="218"/>
      <c r="E11" s="218"/>
      <c r="F11" s="218"/>
      <c r="G11" s="219"/>
      <c r="H11" s="219"/>
      <c r="I11" s="219"/>
      <c r="J11" s="219"/>
      <c r="K11" s="218"/>
      <c r="L11" s="218"/>
      <c r="M11" s="218"/>
      <c r="N11" s="218"/>
      <c r="O11" s="220"/>
    </row>
    <row r="12" spans="1:16" ht="15.95" customHeight="1" x14ac:dyDescent="0.25">
      <c r="A12" s="221"/>
      <c r="B12" s="222"/>
      <c r="C12" s="223"/>
      <c r="D12" s="224"/>
      <c r="E12" s="224"/>
      <c r="F12" s="224"/>
      <c r="G12" s="219"/>
      <c r="H12" s="219"/>
      <c r="I12" s="225"/>
      <c r="J12" s="226" t="s">
        <v>4</v>
      </c>
      <c r="K12" s="248"/>
      <c r="L12" s="248"/>
      <c r="M12" s="233"/>
      <c r="N12" s="231"/>
      <c r="O12" s="238"/>
      <c r="P12" s="3"/>
    </row>
    <row r="13" spans="1:16" ht="15.95" customHeight="1" x14ac:dyDescent="0.25">
      <c r="A13" s="227"/>
      <c r="B13" s="222"/>
      <c r="C13" s="217"/>
      <c r="D13" s="218"/>
      <c r="E13" s="218"/>
      <c r="F13" s="218"/>
      <c r="G13" s="219"/>
      <c r="H13" s="219"/>
      <c r="I13" s="225"/>
      <c r="J13" s="226" t="s">
        <v>5</v>
      </c>
      <c r="K13" s="249"/>
      <c r="L13" s="249"/>
      <c r="M13" s="250"/>
      <c r="N13" s="251"/>
      <c r="O13" s="252"/>
      <c r="P13" s="3"/>
    </row>
    <row r="14" spans="1:16" ht="15.95" customHeight="1" x14ac:dyDescent="0.25">
      <c r="A14" s="228"/>
      <c r="B14" s="229"/>
      <c r="C14" s="230"/>
      <c r="D14" s="231"/>
      <c r="E14" s="231"/>
      <c r="F14" s="231"/>
      <c r="G14" s="232"/>
      <c r="H14" s="232"/>
      <c r="I14" s="233"/>
      <c r="J14" s="234" t="s">
        <v>6</v>
      </c>
      <c r="K14" s="235"/>
      <c r="L14" s="235"/>
      <c r="M14" s="236"/>
      <c r="N14" s="237"/>
      <c r="O14" s="238"/>
    </row>
    <row r="15" spans="1:16" s="5" customFormat="1" ht="15.95" customHeight="1" x14ac:dyDescent="0.2">
      <c r="A15" s="200"/>
      <c r="B15" s="201"/>
      <c r="C15" s="202"/>
      <c r="D15" s="12"/>
      <c r="E15" s="12"/>
      <c r="F15" s="13" t="s">
        <v>7</v>
      </c>
      <c r="G15" s="203" t="s">
        <v>8</v>
      </c>
      <c r="H15" s="203"/>
      <c r="I15" s="203"/>
      <c r="J15" s="203"/>
      <c r="K15" s="204"/>
      <c r="L15" s="205" t="s">
        <v>9</v>
      </c>
      <c r="M15" s="205"/>
      <c r="N15" s="205"/>
      <c r="O15" s="205"/>
      <c r="P15" s="178"/>
    </row>
    <row r="16" spans="1:16" ht="15.95" customHeight="1" x14ac:dyDescent="0.25">
      <c r="A16" s="6" t="s">
        <v>10</v>
      </c>
      <c r="B16" s="7" t="s">
        <v>11</v>
      </c>
      <c r="C16" s="8" t="s">
        <v>12</v>
      </c>
      <c r="D16" s="9" t="s">
        <v>13</v>
      </c>
      <c r="E16" s="9" t="s">
        <v>14</v>
      </c>
      <c r="F16" s="9" t="s">
        <v>15</v>
      </c>
      <c r="G16" s="179" t="s">
        <v>16</v>
      </c>
      <c r="H16" s="179"/>
      <c r="I16" s="179"/>
      <c r="J16" s="179"/>
      <c r="K16" s="10" t="s">
        <v>17</v>
      </c>
      <c r="L16" s="180" t="s">
        <v>16</v>
      </c>
      <c r="M16" s="180"/>
      <c r="N16" s="180"/>
      <c r="O16" s="180"/>
      <c r="P16" s="178"/>
    </row>
    <row r="17" spans="1:18" ht="15.95" customHeight="1" x14ac:dyDescent="0.25">
      <c r="A17" s="6" t="s">
        <v>18</v>
      </c>
      <c r="B17" s="7" t="s">
        <v>19</v>
      </c>
      <c r="C17" s="11"/>
      <c r="D17" s="12"/>
      <c r="E17" s="13" t="s">
        <v>20</v>
      </c>
      <c r="F17" s="13" t="s">
        <v>21</v>
      </c>
      <c r="G17" s="13" t="s">
        <v>22</v>
      </c>
      <c r="H17" s="9" t="s">
        <v>23</v>
      </c>
      <c r="I17" s="9" t="s">
        <v>24</v>
      </c>
      <c r="J17" s="9" t="s">
        <v>25</v>
      </c>
      <c r="K17" s="10" t="s">
        <v>26</v>
      </c>
      <c r="L17" s="13" t="s">
        <v>22</v>
      </c>
      <c r="M17" s="14" t="s">
        <v>23</v>
      </c>
      <c r="N17" s="14" t="s">
        <v>24</v>
      </c>
      <c r="O17" s="15" t="s">
        <v>25</v>
      </c>
      <c r="P17" s="178"/>
    </row>
    <row r="18" spans="1:18" ht="15.95" customHeight="1" thickBot="1" x14ac:dyDescent="0.3">
      <c r="A18" s="16" t="s">
        <v>27</v>
      </c>
      <c r="B18" s="17"/>
      <c r="C18" s="18"/>
      <c r="D18" s="19"/>
      <c r="E18" s="20" t="s">
        <v>28</v>
      </c>
      <c r="F18" s="21" t="s">
        <v>29</v>
      </c>
      <c r="G18" s="21" t="s">
        <v>30</v>
      </c>
      <c r="H18" s="22" t="s">
        <v>30</v>
      </c>
      <c r="I18" s="22" t="s">
        <v>30</v>
      </c>
      <c r="J18" s="22" t="s">
        <v>30</v>
      </c>
      <c r="K18" s="23" t="s">
        <v>31</v>
      </c>
      <c r="L18" s="21" t="s">
        <v>30</v>
      </c>
      <c r="M18" s="21" t="s">
        <v>30</v>
      </c>
      <c r="N18" s="21" t="s">
        <v>30</v>
      </c>
      <c r="O18" s="24" t="s">
        <v>30</v>
      </c>
      <c r="P18" s="178"/>
    </row>
    <row r="19" spans="1:18" s="33" customFormat="1" ht="15.95" customHeight="1" x14ac:dyDescent="0.2">
      <c r="A19" s="25">
        <v>1</v>
      </c>
      <c r="B19" s="26">
        <v>3</v>
      </c>
      <c r="C19" s="26">
        <v>4</v>
      </c>
      <c r="D19" s="27">
        <v>5</v>
      </c>
      <c r="E19" s="27">
        <v>6</v>
      </c>
      <c r="F19" s="27">
        <v>7</v>
      </c>
      <c r="G19" s="26" t="s">
        <v>32</v>
      </c>
      <c r="H19" s="28" t="s">
        <v>33</v>
      </c>
      <c r="I19" s="28" t="s">
        <v>34</v>
      </c>
      <c r="J19" s="28" t="s">
        <v>35</v>
      </c>
      <c r="K19" s="29" t="s">
        <v>36</v>
      </c>
      <c r="L19" s="30" t="s">
        <v>37</v>
      </c>
      <c r="M19" s="26" t="s">
        <v>38</v>
      </c>
      <c r="N19" s="26" t="s">
        <v>39</v>
      </c>
      <c r="O19" s="31" t="s">
        <v>40</v>
      </c>
      <c r="P19" s="32"/>
    </row>
    <row r="20" spans="1:18" s="5" customFormat="1" ht="23.25" customHeight="1" x14ac:dyDescent="0.2">
      <c r="A20" s="34">
        <v>1</v>
      </c>
      <c r="B20" s="35" t="s">
        <v>41</v>
      </c>
      <c r="C20" s="36"/>
      <c r="D20" s="37"/>
      <c r="E20" s="38"/>
      <c r="F20" s="38"/>
      <c r="G20" s="38"/>
      <c r="H20" s="37"/>
      <c r="I20" s="38"/>
      <c r="J20" s="39"/>
      <c r="K20" s="40"/>
      <c r="L20" s="38"/>
      <c r="M20" s="38"/>
      <c r="N20" s="38"/>
      <c r="O20" s="39"/>
      <c r="P20" s="32"/>
    </row>
    <row r="21" spans="1:18" x14ac:dyDescent="0.25">
      <c r="A21" s="41">
        <v>2</v>
      </c>
      <c r="B21" s="42" t="s">
        <v>42</v>
      </c>
      <c r="C21" s="43" t="s">
        <v>43</v>
      </c>
      <c r="D21" s="44">
        <v>23.58</v>
      </c>
      <c r="E21" s="44"/>
      <c r="F21" s="44"/>
      <c r="G21" s="44"/>
      <c r="H21" s="45"/>
      <c r="I21" s="44"/>
      <c r="J21" s="46"/>
      <c r="K21" s="47"/>
      <c r="L21" s="48"/>
      <c r="M21" s="38"/>
      <c r="N21" s="48"/>
      <c r="O21" s="49"/>
      <c r="P21" s="50"/>
      <c r="R21" s="51"/>
    </row>
    <row r="22" spans="1:18" ht="24" x14ac:dyDescent="0.25">
      <c r="A22" s="34">
        <v>3</v>
      </c>
      <c r="B22" s="42" t="s">
        <v>167</v>
      </c>
      <c r="C22" s="43" t="s">
        <v>48</v>
      </c>
      <c r="D22" s="44">
        <v>1</v>
      </c>
      <c r="E22" s="44"/>
      <c r="F22" s="44"/>
      <c r="G22" s="44"/>
      <c r="H22" s="45"/>
      <c r="I22" s="44"/>
      <c r="J22" s="46"/>
      <c r="K22" s="47"/>
      <c r="L22" s="48"/>
      <c r="M22" s="38"/>
      <c r="N22" s="48"/>
      <c r="O22" s="49"/>
      <c r="P22" s="32"/>
    </row>
    <row r="23" spans="1:18" ht="33.75" customHeight="1" x14ac:dyDescent="0.25">
      <c r="A23" s="34">
        <v>4</v>
      </c>
      <c r="B23" s="52" t="s">
        <v>44</v>
      </c>
      <c r="C23" s="43" t="s">
        <v>43</v>
      </c>
      <c r="D23" s="44">
        <f>D21</f>
        <v>23.58</v>
      </c>
      <c r="E23" s="44"/>
      <c r="F23" s="44"/>
      <c r="G23" s="44"/>
      <c r="H23" s="45"/>
      <c r="I23" s="44"/>
      <c r="J23" s="46"/>
      <c r="K23" s="47"/>
      <c r="L23" s="48"/>
      <c r="M23" s="38"/>
      <c r="N23" s="48"/>
      <c r="O23" s="49"/>
      <c r="P23" s="32"/>
    </row>
    <row r="24" spans="1:18" ht="17.100000000000001" customHeight="1" x14ac:dyDescent="0.25">
      <c r="A24" s="41">
        <v>5</v>
      </c>
      <c r="B24" s="52" t="s">
        <v>45</v>
      </c>
      <c r="C24" s="53" t="s">
        <v>43</v>
      </c>
      <c r="D24" s="54">
        <v>28.68</v>
      </c>
      <c r="E24" s="55"/>
      <c r="F24" s="55"/>
      <c r="G24" s="55"/>
      <c r="H24" s="45"/>
      <c r="I24" s="55"/>
      <c r="J24" s="49"/>
      <c r="K24" s="47"/>
      <c r="L24" s="48"/>
      <c r="M24" s="38"/>
      <c r="N24" s="48"/>
      <c r="O24" s="49"/>
      <c r="P24" s="32"/>
    </row>
    <row r="25" spans="1:18" ht="15.95" customHeight="1" x14ac:dyDescent="0.25">
      <c r="A25" s="34">
        <v>6</v>
      </c>
      <c r="B25" s="52" t="s">
        <v>46</v>
      </c>
      <c r="C25" s="53" t="s">
        <v>43</v>
      </c>
      <c r="D25" s="54">
        <v>26.9</v>
      </c>
      <c r="E25" s="55"/>
      <c r="F25" s="55"/>
      <c r="G25" s="55"/>
      <c r="H25" s="45"/>
      <c r="I25" s="55"/>
      <c r="J25" s="46"/>
      <c r="K25" s="47"/>
      <c r="L25" s="48"/>
      <c r="M25" s="38"/>
      <c r="N25" s="48"/>
      <c r="O25" s="49"/>
      <c r="P25" s="32"/>
    </row>
    <row r="26" spans="1:18" ht="24" x14ac:dyDescent="0.25">
      <c r="A26" s="34">
        <v>7</v>
      </c>
      <c r="B26" s="52" t="s">
        <v>47</v>
      </c>
      <c r="C26" s="53" t="s">
        <v>48</v>
      </c>
      <c r="D26" s="54">
        <v>1</v>
      </c>
      <c r="E26" s="55"/>
      <c r="F26" s="55"/>
      <c r="G26" s="55"/>
      <c r="H26" s="45"/>
      <c r="I26" s="55"/>
      <c r="J26" s="46"/>
      <c r="K26" s="47"/>
      <c r="L26" s="48"/>
      <c r="M26" s="38"/>
      <c r="N26" s="48"/>
      <c r="O26" s="49"/>
      <c r="P26" s="32"/>
    </row>
    <row r="27" spans="1:18" x14ac:dyDescent="0.25">
      <c r="A27" s="41">
        <v>8</v>
      </c>
      <c r="B27" s="52" t="s">
        <v>168</v>
      </c>
      <c r="C27" s="53" t="s">
        <v>49</v>
      </c>
      <c r="D27" s="54">
        <v>1</v>
      </c>
      <c r="E27" s="55"/>
      <c r="F27" s="55"/>
      <c r="G27" s="55"/>
      <c r="H27" s="45"/>
      <c r="I27" s="55"/>
      <c r="J27" s="46"/>
      <c r="K27" s="47"/>
      <c r="L27" s="48"/>
      <c r="M27" s="38"/>
      <c r="N27" s="48"/>
      <c r="O27" s="49"/>
      <c r="P27" s="32"/>
    </row>
    <row r="28" spans="1:18" ht="24" x14ac:dyDescent="0.25">
      <c r="A28" s="34">
        <v>9</v>
      </c>
      <c r="B28" s="52" t="s">
        <v>50</v>
      </c>
      <c r="C28" s="53" t="s">
        <v>51</v>
      </c>
      <c r="D28" s="54">
        <v>22.65</v>
      </c>
      <c r="E28" s="55"/>
      <c r="F28" s="55"/>
      <c r="G28" s="44"/>
      <c r="H28" s="45"/>
      <c r="I28" s="55"/>
      <c r="J28" s="46"/>
      <c r="K28" s="47"/>
      <c r="L28" s="48"/>
      <c r="M28" s="38"/>
      <c r="N28" s="48"/>
      <c r="O28" s="49"/>
      <c r="P28" s="32"/>
    </row>
    <row r="29" spans="1:18" x14ac:dyDescent="0.25">
      <c r="A29" s="34">
        <v>10</v>
      </c>
      <c r="B29" s="52" t="s">
        <v>52</v>
      </c>
      <c r="C29" s="53" t="s">
        <v>49</v>
      </c>
      <c r="D29" s="56">
        <v>1</v>
      </c>
      <c r="E29" s="55"/>
      <c r="F29" s="55"/>
      <c r="G29" s="44"/>
      <c r="H29" s="45"/>
      <c r="I29" s="55"/>
      <c r="J29" s="46"/>
      <c r="K29" s="47"/>
      <c r="L29" s="48"/>
      <c r="M29" s="38"/>
      <c r="N29" s="48"/>
      <c r="O29" s="49"/>
      <c r="P29" s="32"/>
    </row>
    <row r="30" spans="1:18" ht="35.25" customHeight="1" x14ac:dyDescent="0.25">
      <c r="A30" s="41">
        <v>11</v>
      </c>
      <c r="B30" s="52" t="s">
        <v>53</v>
      </c>
      <c r="C30" s="53" t="s">
        <v>51</v>
      </c>
      <c r="D30" s="56">
        <v>22.3</v>
      </c>
      <c r="E30" s="55"/>
      <c r="F30" s="55"/>
      <c r="G30" s="55"/>
      <c r="H30" s="45"/>
      <c r="I30" s="55"/>
      <c r="J30" s="46"/>
      <c r="K30" s="47"/>
      <c r="L30" s="48"/>
      <c r="M30" s="38"/>
      <c r="N30" s="48"/>
      <c r="O30" s="49"/>
      <c r="P30" s="32"/>
    </row>
    <row r="31" spans="1:18" ht="24" x14ac:dyDescent="0.25">
      <c r="A31" s="34">
        <v>12</v>
      </c>
      <c r="B31" s="52" t="s">
        <v>54</v>
      </c>
      <c r="C31" s="53" t="s">
        <v>55</v>
      </c>
      <c r="D31" s="56">
        <v>1</v>
      </c>
      <c r="E31" s="55"/>
      <c r="F31" s="55"/>
      <c r="G31" s="55"/>
      <c r="H31" s="45"/>
      <c r="I31" s="44"/>
      <c r="J31" s="46"/>
      <c r="K31" s="47"/>
      <c r="L31" s="48"/>
      <c r="M31" s="38"/>
      <c r="N31" s="48"/>
      <c r="O31" s="49"/>
      <c r="P31" s="32"/>
    </row>
    <row r="32" spans="1:18" x14ac:dyDescent="0.25">
      <c r="A32" s="34">
        <v>13</v>
      </c>
      <c r="B32" s="52" t="s">
        <v>56</v>
      </c>
      <c r="C32" s="53" t="s">
        <v>57</v>
      </c>
      <c r="D32" s="54">
        <v>8</v>
      </c>
      <c r="E32" s="55"/>
      <c r="F32" s="55"/>
      <c r="G32" s="55"/>
      <c r="H32" s="45"/>
      <c r="I32" s="44"/>
      <c r="J32" s="46"/>
      <c r="K32" s="47"/>
      <c r="L32" s="48"/>
      <c r="M32" s="38"/>
      <c r="N32" s="48"/>
      <c r="O32" s="49"/>
      <c r="P32" s="32"/>
    </row>
    <row r="33" spans="1:17" x14ac:dyDescent="0.25">
      <c r="A33" s="41">
        <v>14</v>
      </c>
      <c r="B33" s="52" t="s">
        <v>58</v>
      </c>
      <c r="C33" s="53" t="s">
        <v>59</v>
      </c>
      <c r="D33" s="56">
        <v>10</v>
      </c>
      <c r="E33" s="55"/>
      <c r="F33" s="55"/>
      <c r="G33" s="55"/>
      <c r="H33" s="57"/>
      <c r="I33" s="55"/>
      <c r="J33" s="49"/>
      <c r="K33" s="47"/>
      <c r="L33" s="48"/>
      <c r="M33" s="38"/>
      <c r="N33" s="48"/>
      <c r="O33" s="49"/>
      <c r="P33" s="58"/>
    </row>
    <row r="34" spans="1:17" x14ac:dyDescent="0.25">
      <c r="A34" s="34">
        <v>15</v>
      </c>
      <c r="B34" s="35" t="s">
        <v>60</v>
      </c>
      <c r="C34" s="36"/>
      <c r="D34" s="37"/>
      <c r="E34" s="38"/>
      <c r="F34" s="38"/>
      <c r="G34" s="55"/>
      <c r="H34" s="37"/>
      <c r="I34" s="38"/>
      <c r="J34" s="59"/>
      <c r="K34" s="60"/>
      <c r="L34" s="61"/>
      <c r="M34" s="38"/>
      <c r="N34" s="61"/>
      <c r="O34" s="59"/>
      <c r="P34" s="32"/>
    </row>
    <row r="35" spans="1:17" x14ac:dyDescent="0.25">
      <c r="A35" s="34">
        <v>16</v>
      </c>
      <c r="B35" s="52" t="s">
        <v>61</v>
      </c>
      <c r="C35" s="62" t="s">
        <v>43</v>
      </c>
      <c r="D35" s="48">
        <v>55.58</v>
      </c>
      <c r="E35" s="48"/>
      <c r="F35" s="48"/>
      <c r="G35" s="48"/>
      <c r="H35" s="63"/>
      <c r="I35" s="64"/>
      <c r="J35" s="49"/>
      <c r="K35" s="47"/>
      <c r="L35" s="48"/>
      <c r="M35" s="38"/>
      <c r="N35" s="48"/>
      <c r="O35" s="49"/>
      <c r="P35" s="32"/>
    </row>
    <row r="36" spans="1:17" x14ac:dyDescent="0.25">
      <c r="A36" s="41">
        <v>17</v>
      </c>
      <c r="B36" s="65" t="s">
        <v>62</v>
      </c>
      <c r="C36" s="62" t="s">
        <v>63</v>
      </c>
      <c r="D36" s="54">
        <f>D35*0.3</f>
        <v>16.673999999999999</v>
      </c>
      <c r="E36" s="55"/>
      <c r="F36" s="55"/>
      <c r="G36" s="55"/>
      <c r="H36" s="55"/>
      <c r="I36" s="55"/>
      <c r="J36" s="46"/>
      <c r="K36" s="47"/>
      <c r="L36" s="48"/>
      <c r="M36" s="38"/>
      <c r="N36" s="48"/>
      <c r="O36" s="49"/>
      <c r="P36" s="32"/>
    </row>
    <row r="37" spans="1:17" x14ac:dyDescent="0.25">
      <c r="A37" s="34">
        <v>18</v>
      </c>
      <c r="B37" s="65" t="s">
        <v>64</v>
      </c>
      <c r="C37" s="62" t="s">
        <v>65</v>
      </c>
      <c r="D37" s="54">
        <f>D35*0.1</f>
        <v>5.5579999999999998</v>
      </c>
      <c r="E37" s="55"/>
      <c r="F37" s="55"/>
      <c r="G37" s="55"/>
      <c r="H37" s="55"/>
      <c r="I37" s="55"/>
      <c r="J37" s="46"/>
      <c r="K37" s="47"/>
      <c r="L37" s="48"/>
      <c r="M37" s="38"/>
      <c r="N37" s="48"/>
      <c r="O37" s="49"/>
      <c r="P37" s="32"/>
    </row>
    <row r="38" spans="1:17" x14ac:dyDescent="0.25">
      <c r="A38" s="34">
        <v>19</v>
      </c>
      <c r="B38" s="52" t="s">
        <v>66</v>
      </c>
      <c r="C38" s="62" t="s">
        <v>43</v>
      </c>
      <c r="D38" s="54">
        <v>55.58</v>
      </c>
      <c r="E38" s="48"/>
      <c r="F38" s="48"/>
      <c r="G38" s="48"/>
      <c r="H38" s="63"/>
      <c r="I38" s="64"/>
      <c r="J38" s="49"/>
      <c r="K38" s="47"/>
      <c r="L38" s="48"/>
      <c r="M38" s="38"/>
      <c r="N38" s="48"/>
      <c r="O38" s="49"/>
      <c r="P38" s="32"/>
    </row>
    <row r="39" spans="1:17" x14ac:dyDescent="0.25">
      <c r="A39" s="41">
        <v>20</v>
      </c>
      <c r="B39" s="65" t="s">
        <v>67</v>
      </c>
      <c r="C39" s="62" t="s">
        <v>63</v>
      </c>
      <c r="D39" s="54">
        <f>D38*8</f>
        <v>444.64</v>
      </c>
      <c r="E39" s="55"/>
      <c r="F39" s="55"/>
      <c r="G39" s="55"/>
      <c r="H39" s="55"/>
      <c r="I39" s="55"/>
      <c r="J39" s="46"/>
      <c r="K39" s="47"/>
      <c r="L39" s="48"/>
      <c r="M39" s="38"/>
      <c r="N39" s="48"/>
      <c r="O39" s="49"/>
      <c r="P39" s="32"/>
    </row>
    <row r="40" spans="1:17" x14ac:dyDescent="0.25">
      <c r="A40" s="34">
        <v>21</v>
      </c>
      <c r="B40" s="65" t="s">
        <v>68</v>
      </c>
      <c r="C40" s="62" t="s">
        <v>43</v>
      </c>
      <c r="D40" s="54">
        <f>D38*1.3</f>
        <v>72.254000000000005</v>
      </c>
      <c r="E40" s="55"/>
      <c r="F40" s="55"/>
      <c r="G40" s="55"/>
      <c r="H40" s="55"/>
      <c r="I40" s="55"/>
      <c r="J40" s="46"/>
      <c r="K40" s="47"/>
      <c r="L40" s="48"/>
      <c r="M40" s="38"/>
      <c r="N40" s="48"/>
      <c r="O40" s="49"/>
      <c r="P40" s="32"/>
      <c r="Q40" s="33"/>
    </row>
    <row r="41" spans="1:17" x14ac:dyDescent="0.25">
      <c r="A41" s="34">
        <v>22</v>
      </c>
      <c r="B41" s="65" t="s">
        <v>69</v>
      </c>
      <c r="C41" s="62" t="s">
        <v>51</v>
      </c>
      <c r="D41" s="54">
        <v>20</v>
      </c>
      <c r="E41" s="55"/>
      <c r="F41" s="55"/>
      <c r="G41" s="55"/>
      <c r="H41" s="55"/>
      <c r="I41" s="64"/>
      <c r="J41" s="46"/>
      <c r="K41" s="47"/>
      <c r="L41" s="48"/>
      <c r="M41" s="38"/>
      <c r="N41" s="48"/>
      <c r="O41" s="49"/>
      <c r="P41" s="32"/>
    </row>
    <row r="42" spans="1:17" x14ac:dyDescent="0.25">
      <c r="A42" s="41">
        <v>23</v>
      </c>
      <c r="B42" s="65" t="s">
        <v>70</v>
      </c>
      <c r="C42" s="62" t="s">
        <v>63</v>
      </c>
      <c r="D42" s="54">
        <f>D35*2.5</f>
        <v>138.94999999999999</v>
      </c>
      <c r="E42" s="55"/>
      <c r="F42" s="55"/>
      <c r="G42" s="55"/>
      <c r="H42" s="55"/>
      <c r="I42" s="55"/>
      <c r="J42" s="49"/>
      <c r="K42" s="47"/>
      <c r="L42" s="48"/>
      <c r="M42" s="38"/>
      <c r="N42" s="48"/>
      <c r="O42" s="49"/>
      <c r="P42" s="32"/>
    </row>
    <row r="43" spans="1:17" x14ac:dyDescent="0.25">
      <c r="A43" s="34">
        <v>24</v>
      </c>
      <c r="B43" s="52" t="s">
        <v>71</v>
      </c>
      <c r="C43" s="62" t="s">
        <v>43</v>
      </c>
      <c r="D43" s="54">
        <v>26.9</v>
      </c>
      <c r="E43" s="48"/>
      <c r="F43" s="48"/>
      <c r="G43" s="48"/>
      <c r="H43" s="63"/>
      <c r="I43" s="55"/>
      <c r="J43" s="49"/>
      <c r="K43" s="47"/>
      <c r="L43" s="48"/>
      <c r="M43" s="38"/>
      <c r="N43" s="48"/>
      <c r="O43" s="49"/>
      <c r="P43" s="32"/>
    </row>
    <row r="44" spans="1:17" x14ac:dyDescent="0.25">
      <c r="A44" s="34">
        <v>25</v>
      </c>
      <c r="B44" s="65" t="s">
        <v>72</v>
      </c>
      <c r="C44" s="62" t="s">
        <v>63</v>
      </c>
      <c r="D44" s="54">
        <f>D43*1.7</f>
        <v>45.73</v>
      </c>
      <c r="E44" s="55"/>
      <c r="F44" s="55"/>
      <c r="G44" s="55"/>
      <c r="H44" s="55"/>
      <c r="I44" s="64"/>
      <c r="J44" s="46"/>
      <c r="K44" s="47"/>
      <c r="L44" s="48"/>
      <c r="M44" s="38"/>
      <c r="N44" s="48"/>
      <c r="O44" s="49"/>
      <c r="P44" s="66"/>
    </row>
    <row r="45" spans="1:17" x14ac:dyDescent="0.25">
      <c r="A45" s="41">
        <v>26</v>
      </c>
      <c r="B45" s="35" t="s">
        <v>73</v>
      </c>
      <c r="C45" s="67"/>
      <c r="D45" s="68"/>
      <c r="E45" s="38"/>
      <c r="F45" s="38"/>
      <c r="G45" s="38"/>
      <c r="H45" s="38"/>
      <c r="I45" s="38"/>
      <c r="J45" s="69"/>
      <c r="K45" s="60"/>
      <c r="L45" s="61"/>
      <c r="M45" s="38"/>
      <c r="N45" s="61"/>
      <c r="O45" s="59"/>
      <c r="P45" s="32"/>
    </row>
    <row r="46" spans="1:17" x14ac:dyDescent="0.25">
      <c r="A46" s="34">
        <v>27</v>
      </c>
      <c r="B46" s="52" t="s">
        <v>74</v>
      </c>
      <c r="C46" s="62" t="s">
        <v>43</v>
      </c>
      <c r="D46" s="54">
        <v>26.9</v>
      </c>
      <c r="E46" s="48"/>
      <c r="F46" s="48"/>
      <c r="G46" s="48"/>
      <c r="H46" s="63"/>
      <c r="I46" s="64"/>
      <c r="J46" s="49"/>
      <c r="K46" s="47"/>
      <c r="L46" s="48"/>
      <c r="M46" s="38"/>
      <c r="N46" s="48"/>
      <c r="O46" s="49"/>
      <c r="P46" s="32"/>
    </row>
    <row r="47" spans="1:17" x14ac:dyDescent="0.25">
      <c r="A47" s="34">
        <v>28</v>
      </c>
      <c r="B47" s="65" t="s">
        <v>75</v>
      </c>
      <c r="C47" s="62" t="s">
        <v>51</v>
      </c>
      <c r="D47" s="54">
        <f>D46*0.1</f>
        <v>2.69</v>
      </c>
      <c r="E47" s="55"/>
      <c r="F47" s="55"/>
      <c r="G47" s="55"/>
      <c r="H47" s="55"/>
      <c r="I47" s="55"/>
      <c r="J47" s="46"/>
      <c r="K47" s="47"/>
      <c r="L47" s="48"/>
      <c r="M47" s="38"/>
      <c r="N47" s="48"/>
      <c r="O47" s="49"/>
      <c r="P47" s="32"/>
    </row>
    <row r="48" spans="1:17" x14ac:dyDescent="0.25">
      <c r="A48" s="41">
        <v>29</v>
      </c>
      <c r="B48" s="52" t="s">
        <v>76</v>
      </c>
      <c r="C48" s="62" t="s">
        <v>43</v>
      </c>
      <c r="D48" s="54">
        <v>26.9</v>
      </c>
      <c r="E48" s="48"/>
      <c r="F48" s="48"/>
      <c r="G48" s="48"/>
      <c r="H48" s="63"/>
      <c r="I48" s="55"/>
      <c r="J48" s="49"/>
      <c r="K48" s="47"/>
      <c r="L48" s="48"/>
      <c r="M48" s="38"/>
      <c r="N48" s="48"/>
      <c r="O48" s="49"/>
      <c r="P48" s="32"/>
    </row>
    <row r="49" spans="1:16" x14ac:dyDescent="0.25">
      <c r="A49" s="34">
        <v>30</v>
      </c>
      <c r="B49" s="65" t="s">
        <v>64</v>
      </c>
      <c r="C49" s="62" t="s">
        <v>65</v>
      </c>
      <c r="D49" s="54">
        <f>D48*0.2</f>
        <v>5.38</v>
      </c>
      <c r="E49" s="55"/>
      <c r="F49" s="55"/>
      <c r="G49" s="55"/>
      <c r="H49" s="55"/>
      <c r="I49" s="64"/>
      <c r="J49" s="46"/>
      <c r="K49" s="47"/>
      <c r="L49" s="48"/>
      <c r="M49" s="38"/>
      <c r="N49" s="48"/>
      <c r="O49" s="49"/>
      <c r="P49" s="32"/>
    </row>
    <row r="50" spans="1:16" x14ac:dyDescent="0.25">
      <c r="A50" s="34">
        <v>31</v>
      </c>
      <c r="B50" s="65" t="s">
        <v>77</v>
      </c>
      <c r="C50" s="62" t="s">
        <v>49</v>
      </c>
      <c r="D50" s="54">
        <v>2</v>
      </c>
      <c r="E50" s="55"/>
      <c r="F50" s="55"/>
      <c r="G50" s="55"/>
      <c r="H50" s="55"/>
      <c r="I50" s="55"/>
      <c r="J50" s="46"/>
      <c r="K50" s="47"/>
      <c r="L50" s="48"/>
      <c r="M50" s="38"/>
      <c r="N50" s="48"/>
      <c r="O50" s="49"/>
      <c r="P50" s="32"/>
    </row>
    <row r="51" spans="1:16" x14ac:dyDescent="0.25">
      <c r="A51" s="41">
        <v>32</v>
      </c>
      <c r="B51" s="65" t="s">
        <v>78</v>
      </c>
      <c r="C51" s="62" t="s">
        <v>65</v>
      </c>
      <c r="D51" s="54">
        <f>D46*0.25</f>
        <v>6.7249999999999996</v>
      </c>
      <c r="E51" s="55"/>
      <c r="F51" s="55"/>
      <c r="G51" s="55"/>
      <c r="H51" s="55"/>
      <c r="I51" s="55"/>
      <c r="J51" s="46"/>
      <c r="K51" s="47"/>
      <c r="L51" s="48"/>
      <c r="M51" s="38"/>
      <c r="N51" s="48"/>
      <c r="O51" s="49"/>
      <c r="P51" s="66"/>
    </row>
    <row r="52" spans="1:16" x14ac:dyDescent="0.25">
      <c r="A52" s="34">
        <v>33</v>
      </c>
      <c r="B52" s="70" t="s">
        <v>79</v>
      </c>
      <c r="C52" s="67"/>
      <c r="D52" s="67"/>
      <c r="E52" s="67"/>
      <c r="F52" s="38"/>
      <c r="G52" s="38"/>
      <c r="H52" s="38"/>
      <c r="I52" s="38"/>
      <c r="J52" s="69"/>
      <c r="K52" s="60"/>
      <c r="L52" s="61"/>
      <c r="M52" s="38"/>
      <c r="N52" s="61"/>
      <c r="O52" s="59"/>
      <c r="P52" s="32"/>
    </row>
    <row r="53" spans="1:16" x14ac:dyDescent="0.25">
      <c r="A53" s="34">
        <v>34</v>
      </c>
      <c r="B53" s="52" t="s">
        <v>80</v>
      </c>
      <c r="C53" s="62" t="s">
        <v>43</v>
      </c>
      <c r="D53" s="48">
        <v>23.4</v>
      </c>
      <c r="E53" s="48"/>
      <c r="F53" s="48"/>
      <c r="G53" s="48"/>
      <c r="H53" s="63"/>
      <c r="I53" s="64"/>
      <c r="J53" s="49"/>
      <c r="K53" s="47"/>
      <c r="L53" s="48"/>
      <c r="M53" s="38"/>
      <c r="N53" s="48"/>
      <c r="O53" s="49"/>
      <c r="P53" s="32"/>
    </row>
    <row r="54" spans="1:16" x14ac:dyDescent="0.25">
      <c r="A54" s="41">
        <v>35</v>
      </c>
      <c r="B54" s="65" t="s">
        <v>62</v>
      </c>
      <c r="C54" s="62" t="s">
        <v>63</v>
      </c>
      <c r="D54" s="54">
        <f>D53*0.3</f>
        <v>7.02</v>
      </c>
      <c r="E54" s="55"/>
      <c r="F54" s="55"/>
      <c r="G54" s="55"/>
      <c r="H54" s="55"/>
      <c r="I54" s="55"/>
      <c r="J54" s="46"/>
      <c r="K54" s="47"/>
      <c r="L54" s="48"/>
      <c r="M54" s="38"/>
      <c r="N54" s="48"/>
      <c r="O54" s="49"/>
      <c r="P54" s="32"/>
    </row>
    <row r="55" spans="1:16" x14ac:dyDescent="0.25">
      <c r="A55" s="34">
        <v>36</v>
      </c>
      <c r="B55" s="65" t="s">
        <v>64</v>
      </c>
      <c r="C55" s="62" t="s">
        <v>65</v>
      </c>
      <c r="D55" s="54">
        <f>D53*0.1</f>
        <v>2.34</v>
      </c>
      <c r="E55" s="55"/>
      <c r="F55" s="55"/>
      <c r="G55" s="55"/>
      <c r="H55" s="55"/>
      <c r="I55" s="55"/>
      <c r="J55" s="46"/>
      <c r="K55" s="47"/>
      <c r="L55" s="48"/>
      <c r="M55" s="38"/>
      <c r="N55" s="48"/>
      <c r="O55" s="49"/>
      <c r="P55" s="32"/>
    </row>
    <row r="56" spans="1:16" x14ac:dyDescent="0.25">
      <c r="A56" s="34">
        <v>37</v>
      </c>
      <c r="B56" s="52" t="s">
        <v>81</v>
      </c>
      <c r="C56" s="62" t="s">
        <v>43</v>
      </c>
      <c r="D56" s="54">
        <v>23.4</v>
      </c>
      <c r="E56" s="48"/>
      <c r="F56" s="48"/>
      <c r="G56" s="48"/>
      <c r="H56" s="63"/>
      <c r="I56" s="64"/>
      <c r="J56" s="49"/>
      <c r="K56" s="47"/>
      <c r="L56" s="48"/>
      <c r="M56" s="38"/>
      <c r="N56" s="48"/>
      <c r="O56" s="49"/>
      <c r="P56" s="32"/>
    </row>
    <row r="57" spans="1:16" x14ac:dyDescent="0.25">
      <c r="A57" s="41">
        <v>38</v>
      </c>
      <c r="B57" s="65" t="s">
        <v>67</v>
      </c>
      <c r="C57" s="62" t="s">
        <v>63</v>
      </c>
      <c r="D57" s="54">
        <f>D56*8</f>
        <v>187.2</v>
      </c>
      <c r="E57" s="55"/>
      <c r="F57" s="55"/>
      <c r="G57" s="55"/>
      <c r="H57" s="55"/>
      <c r="I57" s="55"/>
      <c r="J57" s="46"/>
      <c r="K57" s="47"/>
      <c r="L57" s="48"/>
      <c r="M57" s="38"/>
      <c r="N57" s="48"/>
      <c r="O57" s="49"/>
      <c r="P57" s="32"/>
    </row>
    <row r="58" spans="1:16" x14ac:dyDescent="0.25">
      <c r="A58" s="34">
        <v>39</v>
      </c>
      <c r="B58" s="65" t="s">
        <v>68</v>
      </c>
      <c r="C58" s="62" t="s">
        <v>43</v>
      </c>
      <c r="D58" s="54">
        <f>D56*1.3</f>
        <v>30.419999999999998</v>
      </c>
      <c r="E58" s="55"/>
      <c r="F58" s="55"/>
      <c r="G58" s="55"/>
      <c r="H58" s="55"/>
      <c r="I58" s="55"/>
      <c r="J58" s="46"/>
      <c r="K58" s="47"/>
      <c r="L58" s="48"/>
      <c r="M58" s="38"/>
      <c r="N58" s="48"/>
      <c r="O58" s="49"/>
      <c r="P58" s="32"/>
    </row>
    <row r="59" spans="1:16" x14ac:dyDescent="0.25">
      <c r="A59" s="34">
        <v>40</v>
      </c>
      <c r="B59" s="52" t="s">
        <v>71</v>
      </c>
      <c r="C59" s="62" t="s">
        <v>43</v>
      </c>
      <c r="D59" s="54">
        <v>21.36</v>
      </c>
      <c r="E59" s="48"/>
      <c r="F59" s="48"/>
      <c r="G59" s="48"/>
      <c r="H59" s="63"/>
      <c r="I59" s="55"/>
      <c r="J59" s="49"/>
      <c r="K59" s="47"/>
      <c r="L59" s="48"/>
      <c r="M59" s="38"/>
      <c r="N59" s="48"/>
      <c r="O59" s="49"/>
      <c r="P59" s="32"/>
    </row>
    <row r="60" spans="1:16" x14ac:dyDescent="0.25">
      <c r="A60" s="41">
        <v>41</v>
      </c>
      <c r="B60" s="65" t="s">
        <v>72</v>
      </c>
      <c r="C60" s="62" t="s">
        <v>63</v>
      </c>
      <c r="D60" s="54">
        <f>D59*1.7</f>
        <v>36.311999999999998</v>
      </c>
      <c r="E60" s="55"/>
      <c r="F60" s="55"/>
      <c r="G60" s="55"/>
      <c r="H60" s="55"/>
      <c r="I60" s="64"/>
      <c r="J60" s="46"/>
      <c r="K60" s="47"/>
      <c r="L60" s="48"/>
      <c r="M60" s="38"/>
      <c r="N60" s="48"/>
      <c r="O60" s="49"/>
      <c r="P60" s="32"/>
    </row>
    <row r="61" spans="1:16" x14ac:dyDescent="0.25">
      <c r="A61" s="34">
        <v>42</v>
      </c>
      <c r="B61" s="35" t="s">
        <v>82</v>
      </c>
      <c r="C61" s="67"/>
      <c r="D61" s="68"/>
      <c r="E61" s="38"/>
      <c r="F61" s="38"/>
      <c r="G61" s="38"/>
      <c r="H61" s="38"/>
      <c r="I61" s="38"/>
      <c r="J61" s="69"/>
      <c r="K61" s="60"/>
      <c r="L61" s="61"/>
      <c r="M61" s="38"/>
      <c r="N61" s="61"/>
      <c r="O61" s="59"/>
      <c r="P61" s="32"/>
    </row>
    <row r="62" spans="1:16" x14ac:dyDescent="0.25">
      <c r="A62" s="34">
        <v>43</v>
      </c>
      <c r="B62" s="52" t="s">
        <v>74</v>
      </c>
      <c r="C62" s="62" t="s">
        <v>43</v>
      </c>
      <c r="D62" s="54">
        <v>23.4</v>
      </c>
      <c r="E62" s="48"/>
      <c r="F62" s="48"/>
      <c r="G62" s="48"/>
      <c r="H62" s="63"/>
      <c r="I62" s="64"/>
      <c r="J62" s="49"/>
      <c r="K62" s="47"/>
      <c r="L62" s="48"/>
      <c r="M62" s="38"/>
      <c r="N62" s="48"/>
      <c r="O62" s="49"/>
      <c r="P62" s="32"/>
    </row>
    <row r="63" spans="1:16" x14ac:dyDescent="0.25">
      <c r="A63" s="41">
        <v>44</v>
      </c>
      <c r="B63" s="65" t="s">
        <v>75</v>
      </c>
      <c r="C63" s="62" t="s">
        <v>51</v>
      </c>
      <c r="D63" s="54">
        <f>D62*0.1</f>
        <v>2.34</v>
      </c>
      <c r="E63" s="55"/>
      <c r="F63" s="55"/>
      <c r="G63" s="55"/>
      <c r="H63" s="55"/>
      <c r="I63" s="55"/>
      <c r="J63" s="46"/>
      <c r="K63" s="47"/>
      <c r="L63" s="48"/>
      <c r="M63" s="38"/>
      <c r="N63" s="48"/>
      <c r="O63" s="49"/>
      <c r="P63" s="32"/>
    </row>
    <row r="64" spans="1:16" x14ac:dyDescent="0.25">
      <c r="A64" s="34">
        <v>45</v>
      </c>
      <c r="B64" s="52" t="s">
        <v>83</v>
      </c>
      <c r="C64" s="62" t="s">
        <v>43</v>
      </c>
      <c r="D64" s="54">
        <v>23.4</v>
      </c>
      <c r="E64" s="48"/>
      <c r="F64" s="48"/>
      <c r="G64" s="48"/>
      <c r="H64" s="63"/>
      <c r="I64" s="55"/>
      <c r="J64" s="49"/>
      <c r="K64" s="47"/>
      <c r="L64" s="48"/>
      <c r="M64" s="38"/>
      <c r="N64" s="48"/>
      <c r="O64" s="49"/>
      <c r="P64" s="32"/>
    </row>
    <row r="65" spans="1:1025" x14ac:dyDescent="0.25">
      <c r="A65" s="34">
        <v>46</v>
      </c>
      <c r="B65" s="65" t="s">
        <v>64</v>
      </c>
      <c r="C65" s="62" t="s">
        <v>65</v>
      </c>
      <c r="D65" s="54">
        <f>D64*0.2</f>
        <v>4.68</v>
      </c>
      <c r="E65" s="55"/>
      <c r="F65" s="55"/>
      <c r="G65" s="55"/>
      <c r="H65" s="55"/>
      <c r="I65" s="64"/>
      <c r="J65" s="46"/>
      <c r="K65" s="47"/>
      <c r="L65" s="48"/>
      <c r="M65" s="38"/>
      <c r="N65" s="48"/>
      <c r="O65" s="49"/>
      <c r="P65" s="32"/>
    </row>
    <row r="66" spans="1:1025" x14ac:dyDescent="0.25">
      <c r="A66" s="41">
        <v>47</v>
      </c>
      <c r="B66" s="65" t="s">
        <v>77</v>
      </c>
      <c r="C66" s="62" t="s">
        <v>49</v>
      </c>
      <c r="D66" s="54">
        <v>2</v>
      </c>
      <c r="E66" s="55"/>
      <c r="F66" s="55"/>
      <c r="G66" s="55"/>
      <c r="H66" s="55"/>
      <c r="I66" s="55"/>
      <c r="J66" s="46"/>
      <c r="K66" s="47"/>
      <c r="L66" s="48"/>
      <c r="M66" s="38"/>
      <c r="N66" s="48"/>
      <c r="O66" s="49"/>
      <c r="P66" s="32"/>
    </row>
    <row r="67" spans="1:1025" x14ac:dyDescent="0.25">
      <c r="A67" s="34">
        <v>48</v>
      </c>
      <c r="B67" s="65" t="s">
        <v>78</v>
      </c>
      <c r="C67" s="62" t="s">
        <v>65</v>
      </c>
      <c r="D67" s="54">
        <f>D62*0.25</f>
        <v>5.85</v>
      </c>
      <c r="E67" s="55"/>
      <c r="F67" s="55"/>
      <c r="G67" s="55"/>
      <c r="H67" s="55"/>
      <c r="I67" s="55"/>
      <c r="J67" s="46"/>
      <c r="K67" s="47"/>
      <c r="L67" s="48"/>
      <c r="M67" s="38"/>
      <c r="N67" s="48"/>
      <c r="O67" s="49"/>
      <c r="P67" s="32"/>
    </row>
    <row r="68" spans="1:1025" x14ac:dyDescent="0.25">
      <c r="A68" s="34">
        <v>49</v>
      </c>
      <c r="B68" s="35" t="s">
        <v>84</v>
      </c>
      <c r="C68" s="36"/>
      <c r="D68" s="37"/>
      <c r="E68" s="38"/>
      <c r="F68" s="38"/>
      <c r="G68" s="38"/>
      <c r="H68" s="37"/>
      <c r="I68" s="38"/>
      <c r="J68" s="69"/>
      <c r="K68" s="60"/>
      <c r="L68" s="61"/>
      <c r="M68" s="38"/>
      <c r="N68" s="61"/>
      <c r="O68" s="59"/>
      <c r="P68" s="32"/>
    </row>
    <row r="69" spans="1:1025" x14ac:dyDescent="0.25">
      <c r="A69" s="41">
        <v>50</v>
      </c>
      <c r="B69" s="71" t="s">
        <v>61</v>
      </c>
      <c r="C69" s="62" t="s">
        <v>43</v>
      </c>
      <c r="D69" s="55">
        <v>28.68</v>
      </c>
      <c r="E69" s="55"/>
      <c r="F69" s="55"/>
      <c r="G69" s="55"/>
      <c r="H69" s="72"/>
      <c r="I69" s="64"/>
      <c r="J69" s="46"/>
      <c r="K69" s="47"/>
      <c r="L69" s="48"/>
      <c r="M69" s="38"/>
      <c r="N69" s="48"/>
      <c r="O69" s="49"/>
      <c r="P69" s="32"/>
    </row>
    <row r="70" spans="1:1025" x14ac:dyDescent="0.25">
      <c r="A70" s="34">
        <v>51</v>
      </c>
      <c r="B70" s="73" t="s">
        <v>85</v>
      </c>
      <c r="C70" s="62" t="s">
        <v>63</v>
      </c>
      <c r="D70" s="55">
        <f>D69*0.2</f>
        <v>5.7360000000000007</v>
      </c>
      <c r="E70" s="55"/>
      <c r="F70" s="55"/>
      <c r="G70" s="55"/>
      <c r="H70" s="72"/>
      <c r="I70" s="55"/>
      <c r="J70" s="46"/>
      <c r="K70" s="47"/>
      <c r="L70" s="48"/>
      <c r="M70" s="38"/>
      <c r="N70" s="48"/>
      <c r="O70" s="49"/>
      <c r="P70" s="32"/>
    </row>
    <row r="71" spans="1:1025" x14ac:dyDescent="0.25">
      <c r="A71" s="34">
        <v>52</v>
      </c>
      <c r="B71" s="71" t="s">
        <v>86</v>
      </c>
      <c r="C71" s="62" t="s">
        <v>43</v>
      </c>
      <c r="D71" s="55">
        <f>D69</f>
        <v>28.68</v>
      </c>
      <c r="E71" s="55"/>
      <c r="F71" s="55"/>
      <c r="G71" s="55"/>
      <c r="H71" s="72"/>
      <c r="I71" s="55"/>
      <c r="J71" s="49"/>
      <c r="K71" s="47"/>
      <c r="L71" s="48"/>
      <c r="M71" s="38"/>
      <c r="N71" s="48"/>
      <c r="O71" s="49"/>
      <c r="P71" s="66"/>
    </row>
    <row r="72" spans="1:1025" x14ac:dyDescent="0.25">
      <c r="A72" s="41">
        <v>53</v>
      </c>
      <c r="B72" s="73" t="s">
        <v>87</v>
      </c>
      <c r="C72" s="62" t="s">
        <v>63</v>
      </c>
      <c r="D72" s="55">
        <f>D71*0.3</f>
        <v>8.6039999999999992</v>
      </c>
      <c r="E72" s="55"/>
      <c r="F72" s="55"/>
      <c r="G72" s="55"/>
      <c r="H72" s="55"/>
      <c r="I72" s="64"/>
      <c r="J72" s="46"/>
      <c r="K72" s="47"/>
      <c r="L72" s="48"/>
      <c r="M72" s="38"/>
      <c r="N72" s="48"/>
      <c r="O72" s="49"/>
      <c r="P72" s="32"/>
    </row>
    <row r="73" spans="1:1025" x14ac:dyDescent="0.25">
      <c r="A73" s="34">
        <v>54</v>
      </c>
      <c r="B73" s="73" t="s">
        <v>88</v>
      </c>
      <c r="C73" s="62" t="s">
        <v>49</v>
      </c>
      <c r="D73" s="55">
        <v>1</v>
      </c>
      <c r="E73" s="55"/>
      <c r="F73" s="55"/>
      <c r="G73" s="55"/>
      <c r="H73" s="55"/>
      <c r="I73" s="55"/>
      <c r="J73" s="46"/>
      <c r="K73" s="47"/>
      <c r="L73" s="48"/>
      <c r="M73" s="38"/>
      <c r="N73" s="48"/>
      <c r="O73" s="49"/>
      <c r="P73" s="32"/>
    </row>
    <row r="74" spans="1:1025" x14ac:dyDescent="0.25">
      <c r="A74" s="34">
        <v>55</v>
      </c>
      <c r="B74" s="71" t="s">
        <v>89</v>
      </c>
      <c r="C74" s="62" t="s">
        <v>43</v>
      </c>
      <c r="D74" s="55">
        <f>D71</f>
        <v>28.68</v>
      </c>
      <c r="E74" s="55"/>
      <c r="F74" s="55"/>
      <c r="G74" s="55"/>
      <c r="H74" s="55"/>
      <c r="I74" s="55"/>
      <c r="J74" s="46"/>
      <c r="K74" s="47"/>
      <c r="L74" s="48"/>
      <c r="M74" s="38"/>
      <c r="N74" s="48"/>
      <c r="O74" s="49"/>
      <c r="P74" s="32"/>
    </row>
    <row r="75" spans="1:1025" x14ac:dyDescent="0.25">
      <c r="A75" s="41">
        <v>56</v>
      </c>
      <c r="B75" s="73" t="s">
        <v>90</v>
      </c>
      <c r="C75" s="62" t="s">
        <v>43</v>
      </c>
      <c r="D75" s="55">
        <f>D74*1.11</f>
        <v>31.834800000000001</v>
      </c>
      <c r="E75" s="55"/>
      <c r="F75" s="55"/>
      <c r="G75" s="55"/>
      <c r="H75" s="55"/>
      <c r="I75" s="64"/>
      <c r="J75" s="49"/>
      <c r="K75" s="47"/>
      <c r="L75" s="48"/>
      <c r="M75" s="38"/>
      <c r="N75" s="48"/>
      <c r="O75" s="49"/>
      <c r="P75" s="32"/>
    </row>
    <row r="76" spans="1:1025" x14ac:dyDescent="0.25">
      <c r="A76" s="34">
        <v>57</v>
      </c>
      <c r="B76" s="73" t="s">
        <v>91</v>
      </c>
      <c r="C76" s="62" t="s">
        <v>63</v>
      </c>
      <c r="D76" s="55">
        <f>D75*4</f>
        <v>127.33920000000001</v>
      </c>
      <c r="E76" s="55"/>
      <c r="F76" s="55"/>
      <c r="G76" s="55"/>
      <c r="H76" s="55"/>
      <c r="I76" s="55"/>
      <c r="J76" s="46"/>
      <c r="K76" s="47"/>
      <c r="L76" s="48"/>
      <c r="M76" s="38"/>
      <c r="N76" s="48"/>
      <c r="O76" s="49"/>
      <c r="P76" s="32"/>
    </row>
    <row r="77" spans="1:1025" x14ac:dyDescent="0.25">
      <c r="A77" s="34">
        <v>58</v>
      </c>
      <c r="B77" s="73" t="s">
        <v>92</v>
      </c>
      <c r="C77" s="62" t="s">
        <v>63</v>
      </c>
      <c r="D77" s="55">
        <f>D75*0.4</f>
        <v>12.733920000000001</v>
      </c>
      <c r="E77" s="55"/>
      <c r="F77" s="55"/>
      <c r="G77" s="55"/>
      <c r="H77" s="55"/>
      <c r="I77" s="55"/>
      <c r="J77" s="46"/>
      <c r="K77" s="47"/>
      <c r="L77" s="48"/>
      <c r="M77" s="38"/>
      <c r="N77" s="48"/>
      <c r="O77" s="49"/>
      <c r="P77" s="32"/>
    </row>
    <row r="78" spans="1:1025" x14ac:dyDescent="0.25">
      <c r="A78" s="41">
        <v>59</v>
      </c>
      <c r="B78" s="73" t="s">
        <v>93</v>
      </c>
      <c r="C78" s="62" t="s">
        <v>49</v>
      </c>
      <c r="D78" s="57">
        <v>2</v>
      </c>
      <c r="E78" s="55"/>
      <c r="F78" s="55"/>
      <c r="G78" s="55"/>
      <c r="H78" s="55"/>
      <c r="I78" s="64"/>
      <c r="J78" s="46"/>
      <c r="K78" s="47"/>
      <c r="L78" s="48"/>
      <c r="M78" s="38"/>
      <c r="N78" s="48"/>
      <c r="O78" s="49"/>
      <c r="P78" s="32"/>
    </row>
    <row r="79" spans="1:1025" s="81" customFormat="1" x14ac:dyDescent="0.25">
      <c r="A79" s="34">
        <v>60</v>
      </c>
      <c r="B79" s="35" t="s">
        <v>94</v>
      </c>
      <c r="C79" s="74"/>
      <c r="D79" s="75"/>
      <c r="E79" s="76"/>
      <c r="F79" s="76"/>
      <c r="G79" s="76"/>
      <c r="H79" s="75"/>
      <c r="I79" s="76"/>
      <c r="J79" s="77"/>
      <c r="K79" s="78"/>
      <c r="L79" s="79"/>
      <c r="M79" s="38"/>
      <c r="N79" s="79"/>
      <c r="O79" s="77"/>
      <c r="P79" s="32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/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/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80"/>
      <c r="IG79" s="80"/>
      <c r="IH79" s="80"/>
      <c r="II79" s="80"/>
      <c r="IJ79" s="80"/>
      <c r="IK79" s="80"/>
      <c r="IL79" s="80"/>
      <c r="IM79" s="80"/>
      <c r="IN79" s="80"/>
      <c r="IO79" s="80"/>
      <c r="IP79" s="80"/>
      <c r="IQ79" s="80"/>
      <c r="IR79" s="80"/>
      <c r="IS79" s="80"/>
      <c r="IT79" s="80"/>
      <c r="IU79" s="80"/>
      <c r="IV79" s="80"/>
      <c r="IW79" s="80"/>
      <c r="IX79" s="80"/>
      <c r="IY79" s="80"/>
      <c r="IZ79" s="80"/>
      <c r="JA79" s="80"/>
      <c r="JB79" s="80"/>
      <c r="JC79" s="80"/>
      <c r="JD79" s="80"/>
      <c r="JE79" s="80"/>
      <c r="JF79" s="80"/>
      <c r="JG79" s="80"/>
      <c r="JH79" s="80"/>
      <c r="JI79" s="80"/>
      <c r="JJ79" s="80"/>
      <c r="JK79" s="80"/>
      <c r="JL79" s="80"/>
      <c r="JM79" s="80"/>
      <c r="JN79" s="80"/>
      <c r="JO79" s="80"/>
      <c r="JP79" s="80"/>
      <c r="JQ79" s="80"/>
      <c r="JR79" s="80"/>
      <c r="JS79" s="80"/>
      <c r="JT79" s="80"/>
      <c r="JU79" s="80"/>
      <c r="JV79" s="80"/>
      <c r="JW79" s="80"/>
      <c r="JX79" s="80"/>
      <c r="JY79" s="80"/>
      <c r="JZ79" s="80"/>
      <c r="KA79" s="80"/>
      <c r="KB79" s="80"/>
      <c r="KC79" s="80"/>
      <c r="KD79" s="80"/>
      <c r="KE79" s="80"/>
      <c r="KF79" s="80"/>
      <c r="KG79" s="80"/>
      <c r="KH79" s="80"/>
      <c r="KI79" s="80"/>
      <c r="KJ79" s="80"/>
      <c r="KK79" s="80"/>
      <c r="KL79" s="80"/>
      <c r="KM79" s="80"/>
      <c r="KN79" s="80"/>
      <c r="KO79" s="80"/>
      <c r="KP79" s="80"/>
      <c r="KQ79" s="80"/>
      <c r="KR79" s="80"/>
      <c r="KS79" s="80"/>
      <c r="KT79" s="80"/>
      <c r="KU79" s="80"/>
      <c r="KV79" s="80"/>
      <c r="KW79" s="80"/>
      <c r="KX79" s="80"/>
      <c r="KY79" s="80"/>
      <c r="KZ79" s="80"/>
      <c r="LA79" s="80"/>
      <c r="LB79" s="80"/>
      <c r="LC79" s="80"/>
      <c r="LD79" s="80"/>
      <c r="LE79" s="80"/>
      <c r="LF79" s="80"/>
      <c r="LG79" s="80"/>
      <c r="LH79" s="80"/>
      <c r="LI79" s="80"/>
      <c r="LJ79" s="80"/>
      <c r="LK79" s="80"/>
      <c r="LL79" s="80"/>
      <c r="LM79" s="80"/>
      <c r="LN79" s="80"/>
      <c r="LO79" s="80"/>
      <c r="LP79" s="80"/>
      <c r="LQ79" s="80"/>
      <c r="LR79" s="80"/>
      <c r="LS79" s="80"/>
      <c r="LT79" s="80"/>
      <c r="LU79" s="80"/>
      <c r="LV79" s="80"/>
      <c r="LW79" s="80"/>
      <c r="LX79" s="80"/>
      <c r="LY79" s="80"/>
      <c r="LZ79" s="80"/>
      <c r="MA79" s="80"/>
      <c r="MB79" s="80"/>
      <c r="MC79" s="80"/>
      <c r="MD79" s="80"/>
      <c r="ME79" s="80"/>
      <c r="MF79" s="80"/>
      <c r="MG79" s="80"/>
      <c r="MH79" s="80"/>
      <c r="MI79" s="80"/>
      <c r="MJ79" s="80"/>
      <c r="MK79" s="80"/>
      <c r="ML79" s="80"/>
      <c r="MM79" s="80"/>
      <c r="MN79" s="80"/>
      <c r="MO79" s="80"/>
      <c r="MP79" s="80"/>
      <c r="MQ79" s="80"/>
      <c r="MR79" s="80"/>
      <c r="MS79" s="80"/>
      <c r="MT79" s="80"/>
      <c r="MU79" s="80"/>
      <c r="MV79" s="80"/>
      <c r="MW79" s="80"/>
      <c r="MX79" s="80"/>
      <c r="MY79" s="80"/>
      <c r="MZ79" s="80"/>
      <c r="NA79" s="80"/>
      <c r="NB79" s="80"/>
      <c r="NC79" s="80"/>
      <c r="ND79" s="80"/>
      <c r="NE79" s="80"/>
      <c r="NF79" s="80"/>
      <c r="NG79" s="80"/>
      <c r="NH79" s="80"/>
      <c r="NI79" s="80"/>
      <c r="NJ79" s="80"/>
      <c r="NK79" s="80"/>
      <c r="NL79" s="80"/>
      <c r="NM79" s="80"/>
      <c r="NN79" s="80"/>
      <c r="NO79" s="80"/>
      <c r="NP79" s="80"/>
      <c r="NQ79" s="80"/>
      <c r="NR79" s="80"/>
      <c r="NS79" s="80"/>
      <c r="NT79" s="80"/>
      <c r="NU79" s="80"/>
      <c r="NV79" s="80"/>
      <c r="NW79" s="80"/>
      <c r="NX79" s="80"/>
      <c r="NY79" s="80"/>
      <c r="NZ79" s="80"/>
      <c r="OA79" s="80"/>
      <c r="OB79" s="80"/>
      <c r="OC79" s="80"/>
      <c r="OD79" s="80"/>
      <c r="OE79" s="80"/>
      <c r="OF79" s="80"/>
      <c r="OG79" s="80"/>
      <c r="OH79" s="80"/>
      <c r="OI79" s="80"/>
      <c r="OJ79" s="80"/>
      <c r="OK79" s="80"/>
      <c r="OL79" s="80"/>
      <c r="OM79" s="80"/>
      <c r="ON79" s="80"/>
      <c r="OO79" s="80"/>
      <c r="OP79" s="80"/>
      <c r="OQ79" s="80"/>
      <c r="OR79" s="80"/>
      <c r="OS79" s="80"/>
      <c r="OT79" s="80"/>
      <c r="OU79" s="80"/>
      <c r="OV79" s="80"/>
      <c r="OW79" s="80"/>
      <c r="OX79" s="80"/>
      <c r="OY79" s="80"/>
      <c r="OZ79" s="80"/>
      <c r="PA79" s="80"/>
      <c r="PB79" s="80"/>
      <c r="PC79" s="80"/>
      <c r="PD79" s="80"/>
      <c r="PE79" s="80"/>
      <c r="PF79" s="80"/>
      <c r="PG79" s="80"/>
      <c r="PH79" s="80"/>
      <c r="PI79" s="80"/>
      <c r="PJ79" s="80"/>
      <c r="PK79" s="80"/>
      <c r="PL79" s="80"/>
      <c r="PM79" s="80"/>
      <c r="PN79" s="80"/>
      <c r="PO79" s="80"/>
      <c r="PP79" s="80"/>
      <c r="PQ79" s="80"/>
      <c r="PR79" s="80"/>
      <c r="PS79" s="80"/>
      <c r="PT79" s="80"/>
      <c r="PU79" s="80"/>
      <c r="PV79" s="80"/>
      <c r="PW79" s="80"/>
      <c r="PX79" s="80"/>
      <c r="PY79" s="80"/>
      <c r="PZ79" s="80"/>
      <c r="QA79" s="80"/>
      <c r="QB79" s="80"/>
      <c r="QC79" s="80"/>
      <c r="QD79" s="80"/>
      <c r="QE79" s="80"/>
      <c r="QF79" s="80"/>
      <c r="QG79" s="80"/>
      <c r="QH79" s="80"/>
      <c r="QI79" s="80"/>
      <c r="QJ79" s="80"/>
      <c r="QK79" s="80"/>
      <c r="QL79" s="80"/>
      <c r="QM79" s="80"/>
      <c r="QN79" s="80"/>
      <c r="QO79" s="80"/>
      <c r="QP79" s="80"/>
      <c r="QQ79" s="80"/>
      <c r="QR79" s="80"/>
      <c r="QS79" s="80"/>
      <c r="QT79" s="80"/>
      <c r="QU79" s="80"/>
      <c r="QV79" s="80"/>
      <c r="QW79" s="80"/>
      <c r="QX79" s="80"/>
      <c r="QY79" s="80"/>
      <c r="QZ79" s="80"/>
      <c r="RA79" s="80"/>
      <c r="RB79" s="80"/>
      <c r="RC79" s="80"/>
      <c r="RD79" s="80"/>
      <c r="RE79" s="80"/>
      <c r="RF79" s="80"/>
      <c r="RG79" s="80"/>
      <c r="RH79" s="80"/>
      <c r="RI79" s="80"/>
      <c r="RJ79" s="80"/>
      <c r="RK79" s="80"/>
      <c r="RL79" s="80"/>
      <c r="RM79" s="80"/>
      <c r="RN79" s="80"/>
      <c r="RO79" s="80"/>
      <c r="RP79" s="80"/>
      <c r="RQ79" s="80"/>
      <c r="RR79" s="80"/>
      <c r="RS79" s="80"/>
      <c r="RT79" s="80"/>
      <c r="RU79" s="80"/>
      <c r="RV79" s="80"/>
      <c r="RW79" s="80"/>
      <c r="RX79" s="80"/>
      <c r="RY79" s="80"/>
      <c r="RZ79" s="80"/>
      <c r="SA79" s="80"/>
      <c r="SB79" s="80"/>
      <c r="SC79" s="80"/>
      <c r="SD79" s="80"/>
      <c r="SE79" s="80"/>
      <c r="SF79" s="80"/>
      <c r="SG79" s="80"/>
      <c r="SH79" s="80"/>
      <c r="SI79" s="80"/>
      <c r="SJ79" s="80"/>
      <c r="SK79" s="80"/>
      <c r="SL79" s="80"/>
      <c r="SM79" s="80"/>
      <c r="SN79" s="80"/>
      <c r="SO79" s="80"/>
      <c r="SP79" s="80"/>
      <c r="SQ79" s="80"/>
      <c r="SR79" s="80"/>
      <c r="SS79" s="80"/>
      <c r="ST79" s="80"/>
      <c r="SU79" s="80"/>
      <c r="SV79" s="80"/>
      <c r="SW79" s="80"/>
      <c r="SX79" s="80"/>
      <c r="SY79" s="80"/>
      <c r="SZ79" s="80"/>
      <c r="TA79" s="80"/>
      <c r="TB79" s="80"/>
      <c r="TC79" s="80"/>
      <c r="TD79" s="80"/>
      <c r="TE79" s="80"/>
      <c r="TF79" s="80"/>
      <c r="TG79" s="80"/>
      <c r="TH79" s="80"/>
      <c r="TI79" s="80"/>
      <c r="TJ79" s="80"/>
      <c r="TK79" s="80"/>
      <c r="TL79" s="80"/>
      <c r="TM79" s="80"/>
      <c r="TN79" s="80"/>
      <c r="TO79" s="80"/>
      <c r="TP79" s="80"/>
      <c r="TQ79" s="80"/>
      <c r="TR79" s="80"/>
      <c r="TS79" s="80"/>
      <c r="TT79" s="80"/>
      <c r="TU79" s="80"/>
      <c r="TV79" s="80"/>
      <c r="TW79" s="80"/>
      <c r="TX79" s="80"/>
      <c r="TY79" s="80"/>
      <c r="TZ79" s="80"/>
      <c r="UA79" s="80"/>
      <c r="UB79" s="80"/>
      <c r="UC79" s="80"/>
      <c r="UD79" s="80"/>
      <c r="UE79" s="80"/>
      <c r="UF79" s="80"/>
      <c r="UG79" s="80"/>
      <c r="UH79" s="80"/>
      <c r="UI79" s="80"/>
      <c r="UJ79" s="80"/>
      <c r="UK79" s="80"/>
      <c r="UL79" s="80"/>
      <c r="UM79" s="80"/>
      <c r="UN79" s="80"/>
      <c r="UO79" s="80"/>
      <c r="UP79" s="80"/>
      <c r="UQ79" s="80"/>
      <c r="UR79" s="80"/>
      <c r="US79" s="80"/>
      <c r="UT79" s="80"/>
      <c r="UU79" s="80"/>
      <c r="UV79" s="80"/>
      <c r="UW79" s="80"/>
      <c r="UX79" s="80"/>
      <c r="UY79" s="80"/>
      <c r="UZ79" s="80"/>
      <c r="VA79" s="80"/>
      <c r="VB79" s="80"/>
      <c r="VC79" s="80"/>
      <c r="VD79" s="80"/>
      <c r="VE79" s="80"/>
      <c r="VF79" s="80"/>
      <c r="VG79" s="80"/>
      <c r="VH79" s="80"/>
      <c r="VI79" s="80"/>
      <c r="VJ79" s="80"/>
      <c r="VK79" s="80"/>
      <c r="VL79" s="80"/>
      <c r="VM79" s="80"/>
      <c r="VN79" s="80"/>
      <c r="VO79" s="80"/>
      <c r="VP79" s="80"/>
      <c r="VQ79" s="80"/>
      <c r="VR79" s="80"/>
      <c r="VS79" s="80"/>
      <c r="VT79" s="80"/>
      <c r="VU79" s="80"/>
      <c r="VV79" s="80"/>
      <c r="VW79" s="80"/>
      <c r="VX79" s="80"/>
      <c r="VY79" s="80"/>
      <c r="VZ79" s="80"/>
      <c r="WA79" s="80"/>
      <c r="WB79" s="80"/>
      <c r="WC79" s="80"/>
      <c r="WD79" s="80"/>
      <c r="WE79" s="80"/>
      <c r="WF79" s="80"/>
      <c r="WG79" s="80"/>
      <c r="WH79" s="80"/>
      <c r="WI79" s="80"/>
      <c r="WJ79" s="80"/>
      <c r="WK79" s="80"/>
      <c r="WL79" s="80"/>
      <c r="WM79" s="80"/>
      <c r="WN79" s="80"/>
      <c r="WO79" s="80"/>
      <c r="WP79" s="80"/>
      <c r="WQ79" s="80"/>
      <c r="WR79" s="80"/>
      <c r="WS79" s="80"/>
      <c r="WT79" s="80"/>
      <c r="WU79" s="80"/>
      <c r="WV79" s="80"/>
      <c r="WW79" s="80"/>
      <c r="WX79" s="80"/>
      <c r="WY79" s="80"/>
      <c r="WZ79" s="80"/>
      <c r="XA79" s="80"/>
      <c r="XB79" s="80"/>
      <c r="XC79" s="80"/>
      <c r="XD79" s="80"/>
      <c r="XE79" s="80"/>
      <c r="XF79" s="80"/>
      <c r="XG79" s="80"/>
      <c r="XH79" s="80"/>
      <c r="XI79" s="80"/>
      <c r="XJ79" s="80"/>
      <c r="XK79" s="80"/>
      <c r="XL79" s="80"/>
      <c r="XM79" s="80"/>
      <c r="XN79" s="80"/>
      <c r="XO79" s="80"/>
      <c r="XP79" s="80"/>
      <c r="XQ79" s="80"/>
      <c r="XR79" s="80"/>
      <c r="XS79" s="80"/>
      <c r="XT79" s="80"/>
      <c r="XU79" s="80"/>
      <c r="XV79" s="80"/>
      <c r="XW79" s="80"/>
      <c r="XX79" s="80"/>
      <c r="XY79" s="80"/>
      <c r="XZ79" s="80"/>
      <c r="YA79" s="80"/>
      <c r="YB79" s="80"/>
      <c r="YC79" s="80"/>
      <c r="YD79" s="80"/>
      <c r="YE79" s="80"/>
      <c r="YF79" s="80"/>
      <c r="YG79" s="80"/>
      <c r="YH79" s="80"/>
      <c r="YI79" s="80"/>
      <c r="YJ79" s="80"/>
      <c r="YK79" s="80"/>
      <c r="YL79" s="80"/>
      <c r="YM79" s="80"/>
      <c r="YN79" s="80"/>
      <c r="YO79" s="80"/>
      <c r="YP79" s="80"/>
      <c r="YQ79" s="80"/>
      <c r="YR79" s="80"/>
      <c r="YS79" s="80"/>
      <c r="YT79" s="80"/>
      <c r="YU79" s="80"/>
      <c r="YV79" s="80"/>
      <c r="YW79" s="80"/>
      <c r="YX79" s="80"/>
      <c r="YY79" s="80"/>
      <c r="YZ79" s="80"/>
      <c r="ZA79" s="80"/>
      <c r="ZB79" s="80"/>
      <c r="ZC79" s="80"/>
      <c r="ZD79" s="80"/>
      <c r="ZE79" s="80"/>
      <c r="ZF79" s="80"/>
      <c r="ZG79" s="80"/>
      <c r="ZH79" s="80"/>
      <c r="ZI79" s="80"/>
      <c r="ZJ79" s="80"/>
      <c r="ZK79" s="80"/>
      <c r="ZL79" s="80"/>
      <c r="ZM79" s="80"/>
      <c r="ZN79" s="80"/>
      <c r="ZO79" s="80"/>
      <c r="ZP79" s="80"/>
      <c r="ZQ79" s="80"/>
      <c r="ZR79" s="80"/>
      <c r="ZS79" s="80"/>
      <c r="ZT79" s="80"/>
      <c r="ZU79" s="80"/>
      <c r="ZV79" s="80"/>
      <c r="ZW79" s="80"/>
      <c r="ZX79" s="80"/>
      <c r="ZY79" s="80"/>
      <c r="ZZ79" s="80"/>
      <c r="AAA79" s="80"/>
      <c r="AAB79" s="80"/>
      <c r="AAC79" s="80"/>
      <c r="AAD79" s="80"/>
      <c r="AAE79" s="80"/>
      <c r="AAF79" s="80"/>
      <c r="AAG79" s="80"/>
      <c r="AAH79" s="80"/>
      <c r="AAI79" s="80"/>
      <c r="AAJ79" s="80"/>
      <c r="AAK79" s="80"/>
      <c r="AAL79" s="80"/>
      <c r="AAM79" s="80"/>
      <c r="AAN79" s="80"/>
      <c r="AAO79" s="80"/>
      <c r="AAP79" s="80"/>
      <c r="AAQ79" s="80"/>
      <c r="AAR79" s="80"/>
      <c r="AAS79" s="80"/>
      <c r="AAT79" s="80"/>
      <c r="AAU79" s="80"/>
      <c r="AAV79" s="80"/>
      <c r="AAW79" s="80"/>
      <c r="AAX79" s="80"/>
      <c r="AAY79" s="80"/>
      <c r="AAZ79" s="80"/>
      <c r="ABA79" s="80"/>
      <c r="ABB79" s="80"/>
      <c r="ABC79" s="80"/>
      <c r="ABD79" s="80"/>
      <c r="ABE79" s="80"/>
      <c r="ABF79" s="80"/>
      <c r="ABG79" s="80"/>
      <c r="ABH79" s="80"/>
      <c r="ABI79" s="80"/>
      <c r="ABJ79" s="80"/>
      <c r="ABK79" s="80"/>
      <c r="ABL79" s="80"/>
      <c r="ABM79" s="80"/>
      <c r="ABN79" s="80"/>
      <c r="ABO79" s="80"/>
      <c r="ABP79" s="80"/>
      <c r="ABQ79" s="80"/>
      <c r="ABR79" s="80"/>
      <c r="ABS79" s="80"/>
      <c r="ABT79" s="80"/>
      <c r="ABU79" s="80"/>
      <c r="ABV79" s="80"/>
      <c r="ABW79" s="80"/>
      <c r="ABX79" s="80"/>
      <c r="ABY79" s="80"/>
      <c r="ABZ79" s="80"/>
      <c r="ACA79" s="80"/>
      <c r="ACB79" s="80"/>
      <c r="ACC79" s="80"/>
      <c r="ACD79" s="80"/>
      <c r="ACE79" s="80"/>
      <c r="ACF79" s="80"/>
      <c r="ACG79" s="80"/>
      <c r="ACH79" s="80"/>
      <c r="ACI79" s="80"/>
      <c r="ACJ79" s="80"/>
      <c r="ACK79" s="80"/>
      <c r="ACL79" s="80"/>
      <c r="ACM79" s="80"/>
      <c r="ACN79" s="80"/>
      <c r="ACO79" s="80"/>
      <c r="ACP79" s="80"/>
      <c r="ACQ79" s="80"/>
      <c r="ACR79" s="80"/>
      <c r="ACS79" s="80"/>
      <c r="ACT79" s="80"/>
      <c r="ACU79" s="80"/>
      <c r="ACV79" s="80"/>
      <c r="ACW79" s="80"/>
      <c r="ACX79" s="80"/>
      <c r="ACY79" s="80"/>
      <c r="ACZ79" s="80"/>
      <c r="ADA79" s="80"/>
      <c r="ADB79" s="80"/>
      <c r="ADC79" s="80"/>
      <c r="ADD79" s="80"/>
      <c r="ADE79" s="80"/>
      <c r="ADF79" s="80"/>
      <c r="ADG79" s="80"/>
      <c r="ADH79" s="80"/>
      <c r="ADI79" s="80"/>
      <c r="ADJ79" s="80"/>
      <c r="ADK79" s="80"/>
      <c r="ADL79" s="80"/>
      <c r="ADM79" s="80"/>
      <c r="ADN79" s="80"/>
      <c r="ADO79" s="80"/>
      <c r="ADP79" s="80"/>
      <c r="ADQ79" s="80"/>
      <c r="ADR79" s="80"/>
      <c r="ADS79" s="80"/>
      <c r="ADT79" s="80"/>
      <c r="ADU79" s="80"/>
      <c r="ADV79" s="80"/>
      <c r="ADW79" s="80"/>
      <c r="ADX79" s="80"/>
      <c r="ADY79" s="80"/>
      <c r="ADZ79" s="80"/>
      <c r="AEA79" s="80"/>
      <c r="AEB79" s="80"/>
      <c r="AEC79" s="80"/>
      <c r="AED79" s="80"/>
      <c r="AEE79" s="80"/>
      <c r="AEF79" s="80"/>
      <c r="AEG79" s="80"/>
      <c r="AEH79" s="80"/>
      <c r="AEI79" s="80"/>
      <c r="AEJ79" s="80"/>
      <c r="AEK79" s="80"/>
      <c r="AEL79" s="80"/>
      <c r="AEM79" s="80"/>
      <c r="AEN79" s="80"/>
      <c r="AEO79" s="80"/>
      <c r="AEP79" s="80"/>
      <c r="AEQ79" s="80"/>
      <c r="AER79" s="80"/>
      <c r="AES79" s="80"/>
      <c r="AET79" s="80"/>
      <c r="AEU79" s="80"/>
      <c r="AEV79" s="80"/>
      <c r="AEW79" s="80"/>
      <c r="AEX79" s="80"/>
      <c r="AEY79" s="80"/>
      <c r="AEZ79" s="80"/>
      <c r="AFA79" s="80"/>
      <c r="AFB79" s="80"/>
      <c r="AFC79" s="80"/>
      <c r="AFD79" s="80"/>
      <c r="AFE79" s="80"/>
      <c r="AFF79" s="80"/>
      <c r="AFG79" s="80"/>
      <c r="AFH79" s="80"/>
      <c r="AFI79" s="80"/>
      <c r="AFJ79" s="80"/>
      <c r="AFK79" s="80"/>
      <c r="AFL79" s="80"/>
      <c r="AFM79" s="80"/>
      <c r="AFN79" s="80"/>
      <c r="AFO79" s="80"/>
      <c r="AFP79" s="80"/>
      <c r="AFQ79" s="80"/>
      <c r="AFR79" s="80"/>
      <c r="AFS79" s="80"/>
      <c r="AFT79" s="80"/>
      <c r="AFU79" s="80"/>
      <c r="AFV79" s="80"/>
      <c r="AFW79" s="80"/>
      <c r="AFX79" s="80"/>
      <c r="AFY79" s="80"/>
      <c r="AFZ79" s="80"/>
      <c r="AGA79" s="80"/>
      <c r="AGB79" s="80"/>
      <c r="AGC79" s="80"/>
      <c r="AGD79" s="80"/>
      <c r="AGE79" s="80"/>
      <c r="AGF79" s="80"/>
      <c r="AGG79" s="80"/>
      <c r="AGH79" s="80"/>
      <c r="AGI79" s="80"/>
      <c r="AGJ79" s="80"/>
      <c r="AGK79" s="80"/>
      <c r="AGL79" s="80"/>
      <c r="AGM79" s="80"/>
      <c r="AGN79" s="80"/>
      <c r="AGO79" s="80"/>
      <c r="AGP79" s="80"/>
      <c r="AGQ79" s="80"/>
      <c r="AGR79" s="80"/>
      <c r="AGS79" s="80"/>
      <c r="AGT79" s="80"/>
      <c r="AGU79" s="80"/>
      <c r="AGV79" s="80"/>
      <c r="AGW79" s="80"/>
      <c r="AGX79" s="80"/>
      <c r="AGY79" s="80"/>
      <c r="AGZ79" s="80"/>
      <c r="AHA79" s="80"/>
      <c r="AHB79" s="80"/>
      <c r="AHC79" s="80"/>
      <c r="AHD79" s="80"/>
      <c r="AHE79" s="80"/>
      <c r="AHF79" s="80"/>
      <c r="AHG79" s="80"/>
      <c r="AHH79" s="80"/>
      <c r="AHI79" s="80"/>
      <c r="AHJ79" s="80"/>
      <c r="AHK79" s="80"/>
      <c r="AHL79" s="80"/>
      <c r="AHM79" s="80"/>
      <c r="AHN79" s="80"/>
      <c r="AHO79" s="80"/>
      <c r="AHP79" s="80"/>
      <c r="AHQ79" s="80"/>
      <c r="AHR79" s="80"/>
      <c r="AHS79" s="80"/>
      <c r="AHT79" s="80"/>
      <c r="AHU79" s="80"/>
      <c r="AHV79" s="80"/>
      <c r="AHW79" s="80"/>
      <c r="AHX79" s="80"/>
      <c r="AHY79" s="80"/>
      <c r="AHZ79" s="80"/>
      <c r="AIA79" s="80"/>
      <c r="AIB79" s="80"/>
      <c r="AIC79" s="80"/>
      <c r="AID79" s="80"/>
      <c r="AIE79" s="80"/>
      <c r="AIF79" s="80"/>
      <c r="AIG79" s="80"/>
      <c r="AIH79" s="80"/>
      <c r="AII79" s="80"/>
      <c r="AIJ79" s="80"/>
      <c r="AIK79" s="80"/>
      <c r="AIL79" s="80"/>
      <c r="AIM79" s="80"/>
      <c r="AIN79" s="80"/>
      <c r="AIO79" s="80"/>
      <c r="AIP79" s="80"/>
      <c r="AIQ79" s="80"/>
      <c r="AIR79" s="80"/>
      <c r="AIS79" s="80"/>
      <c r="AIT79" s="80"/>
      <c r="AIU79" s="80"/>
      <c r="AIV79" s="80"/>
      <c r="AIW79" s="80"/>
      <c r="AIX79" s="80"/>
      <c r="AIY79" s="80"/>
      <c r="AIZ79" s="80"/>
      <c r="AJA79" s="80"/>
      <c r="AJB79" s="80"/>
      <c r="AJC79" s="80"/>
      <c r="AJD79" s="80"/>
      <c r="AJE79" s="80"/>
      <c r="AJF79" s="80"/>
      <c r="AJG79" s="80"/>
      <c r="AJH79" s="80"/>
      <c r="AJI79" s="80"/>
      <c r="AJJ79" s="80"/>
      <c r="AJK79" s="80"/>
      <c r="AJL79" s="80"/>
      <c r="AJM79" s="80"/>
      <c r="AJN79" s="80"/>
      <c r="AJO79" s="80"/>
      <c r="AJP79" s="80"/>
      <c r="AJQ79" s="80"/>
      <c r="AJR79" s="80"/>
      <c r="AJS79" s="80"/>
      <c r="AJT79" s="80"/>
      <c r="AJU79" s="80"/>
      <c r="AJV79" s="80"/>
      <c r="AJW79" s="80"/>
      <c r="AJX79" s="80"/>
      <c r="AJY79" s="80"/>
      <c r="AJZ79" s="80"/>
      <c r="AKA79" s="80"/>
      <c r="AKB79" s="80"/>
      <c r="AKC79" s="80"/>
      <c r="AKD79" s="80"/>
      <c r="AKE79" s="80"/>
      <c r="AKF79" s="80"/>
      <c r="AKG79" s="80"/>
      <c r="AKH79" s="80"/>
      <c r="AKI79" s="80"/>
      <c r="AKJ79" s="80"/>
      <c r="AKK79" s="80"/>
      <c r="AKL79" s="80"/>
      <c r="AKM79" s="80"/>
      <c r="AKN79" s="80"/>
      <c r="AKO79" s="80"/>
      <c r="AKP79" s="80"/>
      <c r="AKQ79" s="80"/>
      <c r="AKR79" s="80"/>
      <c r="AKS79" s="80"/>
      <c r="AKT79" s="80"/>
      <c r="AKU79" s="80"/>
      <c r="AKV79" s="80"/>
      <c r="AKW79" s="80"/>
      <c r="AKX79" s="80"/>
      <c r="AKY79" s="80"/>
      <c r="AKZ79" s="80"/>
      <c r="ALA79" s="80"/>
      <c r="ALB79" s="80"/>
      <c r="ALC79" s="80"/>
      <c r="ALD79" s="80"/>
      <c r="ALE79" s="80"/>
      <c r="ALF79" s="80"/>
      <c r="ALG79" s="80"/>
      <c r="ALH79" s="80"/>
      <c r="ALI79" s="80"/>
      <c r="ALJ79" s="80"/>
      <c r="ALK79" s="80"/>
      <c r="ALL79" s="80"/>
      <c r="ALM79" s="80"/>
      <c r="ALN79" s="80"/>
      <c r="ALO79" s="80"/>
      <c r="ALP79" s="80"/>
      <c r="ALQ79" s="80"/>
      <c r="ALR79" s="80"/>
      <c r="ALS79" s="80"/>
      <c r="ALT79" s="80"/>
      <c r="ALU79" s="80"/>
      <c r="ALV79" s="80"/>
      <c r="ALW79" s="80"/>
      <c r="ALX79" s="80"/>
      <c r="ALY79" s="80"/>
      <c r="ALZ79" s="80"/>
      <c r="AMA79" s="80"/>
      <c r="AMB79" s="80"/>
      <c r="AMC79" s="80"/>
      <c r="AMD79" s="80"/>
      <c r="AME79" s="80"/>
      <c r="AMF79" s="80"/>
      <c r="AMG79" s="80"/>
      <c r="AMH79" s="80"/>
      <c r="AMI79" s="80"/>
      <c r="AMJ79" s="80"/>
      <c r="AMK79" s="80"/>
    </row>
    <row r="80" spans="1:1025" ht="48" x14ac:dyDescent="0.25">
      <c r="A80" s="34">
        <v>61</v>
      </c>
      <c r="B80" s="52" t="s">
        <v>182</v>
      </c>
      <c r="C80" s="62" t="s">
        <v>43</v>
      </c>
      <c r="D80" s="72">
        <v>23.4</v>
      </c>
      <c r="E80" s="54"/>
      <c r="F80" s="54"/>
      <c r="G80" s="54"/>
      <c r="H80" s="54"/>
      <c r="I80" s="54"/>
      <c r="J80" s="54"/>
      <c r="K80" s="54"/>
      <c r="L80" s="54"/>
      <c r="M80" s="38"/>
      <c r="N80" s="54"/>
      <c r="O80" s="54"/>
    </row>
    <row r="81" spans="1:17" s="5" customFormat="1" ht="15.95" customHeight="1" x14ac:dyDescent="0.2">
      <c r="A81" s="41">
        <v>62</v>
      </c>
      <c r="B81" s="71" t="s">
        <v>95</v>
      </c>
      <c r="C81" s="62" t="s">
        <v>43</v>
      </c>
      <c r="D81" s="55">
        <v>23.4</v>
      </c>
      <c r="E81" s="55"/>
      <c r="F81" s="55"/>
      <c r="G81" s="55"/>
      <c r="H81" s="72"/>
      <c r="I81" s="55"/>
      <c r="J81" s="46"/>
      <c r="K81" s="47"/>
      <c r="L81" s="48"/>
      <c r="M81" s="38"/>
      <c r="N81" s="48"/>
      <c r="O81" s="49"/>
      <c r="P81" s="33"/>
      <c r="Q81" s="33"/>
    </row>
    <row r="82" spans="1:17" s="5" customFormat="1" ht="15.95" customHeight="1" x14ac:dyDescent="0.2">
      <c r="A82" s="34">
        <v>63</v>
      </c>
      <c r="B82" s="73" t="s">
        <v>87</v>
      </c>
      <c r="C82" s="62" t="s">
        <v>63</v>
      </c>
      <c r="D82" s="55">
        <f>D81*0.3</f>
        <v>7.02</v>
      </c>
      <c r="E82" s="55"/>
      <c r="F82" s="55"/>
      <c r="G82" s="55"/>
      <c r="H82" s="55"/>
      <c r="I82" s="55"/>
      <c r="J82" s="46"/>
      <c r="K82" s="47"/>
      <c r="L82" s="48"/>
      <c r="M82" s="38"/>
      <c r="N82" s="48"/>
      <c r="O82" s="49"/>
      <c r="P82" s="33"/>
      <c r="Q82" s="33"/>
    </row>
    <row r="83" spans="1:17" ht="15.95" customHeight="1" x14ac:dyDescent="0.25">
      <c r="A83" s="34">
        <v>64</v>
      </c>
      <c r="B83" s="73" t="s">
        <v>88</v>
      </c>
      <c r="C83" s="62" t="s">
        <v>49</v>
      </c>
      <c r="D83" s="55">
        <v>1</v>
      </c>
      <c r="E83" s="55"/>
      <c r="F83" s="55"/>
      <c r="G83" s="55"/>
      <c r="H83" s="55"/>
      <c r="I83" s="64"/>
      <c r="J83" s="46"/>
      <c r="K83" s="47"/>
      <c r="L83" s="48"/>
      <c r="M83" s="38"/>
      <c r="N83" s="48"/>
      <c r="O83" s="49"/>
      <c r="P83" s="82"/>
      <c r="Q83" s="33"/>
    </row>
    <row r="84" spans="1:17" ht="15.95" customHeight="1" x14ac:dyDescent="0.25">
      <c r="A84" s="41">
        <v>65</v>
      </c>
      <c r="B84" s="71" t="s">
        <v>96</v>
      </c>
      <c r="C84" s="62" t="s">
        <v>43</v>
      </c>
      <c r="D84" s="55">
        <f>D81</f>
        <v>23.4</v>
      </c>
      <c r="E84" s="55"/>
      <c r="F84" s="55"/>
      <c r="G84" s="55"/>
      <c r="H84" s="55"/>
      <c r="I84" s="55"/>
      <c r="J84" s="46"/>
      <c r="K84" s="47"/>
      <c r="L84" s="48"/>
      <c r="M84" s="38"/>
      <c r="N84" s="48"/>
      <c r="O84" s="49"/>
      <c r="P84" s="82"/>
      <c r="Q84" s="33"/>
    </row>
    <row r="85" spans="1:17" ht="15.95" customHeight="1" x14ac:dyDescent="0.25">
      <c r="A85" s="34">
        <v>66</v>
      </c>
      <c r="B85" s="73" t="s">
        <v>90</v>
      </c>
      <c r="C85" s="62" t="s">
        <v>43</v>
      </c>
      <c r="D85" s="55">
        <f>D84*1.11</f>
        <v>25.974</v>
      </c>
      <c r="E85" s="55"/>
      <c r="F85" s="55"/>
      <c r="G85" s="55"/>
      <c r="H85" s="55"/>
      <c r="I85" s="55"/>
      <c r="J85" s="49"/>
      <c r="K85" s="47"/>
      <c r="L85" s="48"/>
      <c r="M85" s="38"/>
      <c r="N85" s="48"/>
      <c r="O85" s="49"/>
      <c r="P85" s="82"/>
    </row>
    <row r="86" spans="1:17" ht="15.95" customHeight="1" x14ac:dyDescent="0.25">
      <c r="A86" s="34">
        <v>67</v>
      </c>
      <c r="B86" s="73" t="s">
        <v>91</v>
      </c>
      <c r="C86" s="62" t="s">
        <v>63</v>
      </c>
      <c r="D86" s="55">
        <f>D84*3.4</f>
        <v>79.559999999999988</v>
      </c>
      <c r="E86" s="55"/>
      <c r="F86" s="55"/>
      <c r="G86" s="55"/>
      <c r="H86" s="55"/>
      <c r="I86" s="64"/>
      <c r="J86" s="46"/>
      <c r="K86" s="47"/>
      <c r="L86" s="48"/>
      <c r="M86" s="38"/>
      <c r="N86" s="48"/>
      <c r="O86" s="49"/>
      <c r="P86" s="82"/>
    </row>
    <row r="87" spans="1:17" ht="15.95" customHeight="1" x14ac:dyDescent="0.25">
      <c r="A87" s="41">
        <v>68</v>
      </c>
      <c r="B87" s="73" t="s">
        <v>92</v>
      </c>
      <c r="C87" s="62" t="s">
        <v>63</v>
      </c>
      <c r="D87" s="55">
        <f>D84*0.65</f>
        <v>15.209999999999999</v>
      </c>
      <c r="E87" s="55"/>
      <c r="F87" s="55"/>
      <c r="G87" s="55"/>
      <c r="H87" s="55"/>
      <c r="I87" s="55"/>
      <c r="J87" s="46"/>
      <c r="K87" s="47"/>
      <c r="L87" s="48"/>
      <c r="M87" s="38"/>
      <c r="N87" s="48"/>
      <c r="O87" s="49"/>
      <c r="P87" s="82"/>
    </row>
    <row r="88" spans="1:17" ht="15.95" customHeight="1" x14ac:dyDescent="0.25">
      <c r="A88" s="34">
        <v>69</v>
      </c>
      <c r="B88" s="73" t="s">
        <v>93</v>
      </c>
      <c r="C88" s="62" t="s">
        <v>49</v>
      </c>
      <c r="D88" s="55">
        <v>2</v>
      </c>
      <c r="E88" s="55"/>
      <c r="F88" s="55"/>
      <c r="G88" s="55"/>
      <c r="H88" s="55"/>
      <c r="I88" s="55"/>
      <c r="J88" s="46"/>
      <c r="K88" s="47"/>
      <c r="L88" s="48"/>
      <c r="M88" s="38"/>
      <c r="N88" s="48"/>
      <c r="O88" s="49"/>
      <c r="P88" s="82"/>
    </row>
    <row r="89" spans="1:17" ht="15.95" customHeight="1" x14ac:dyDescent="0.25">
      <c r="A89" s="34">
        <v>70</v>
      </c>
      <c r="B89" s="70" t="s">
        <v>174</v>
      </c>
      <c r="C89" s="67"/>
      <c r="D89" s="67"/>
      <c r="E89" s="83"/>
      <c r="F89" s="38"/>
      <c r="G89" s="38"/>
      <c r="H89" s="83"/>
      <c r="I89" s="38"/>
      <c r="J89" s="69"/>
      <c r="K89" s="60"/>
      <c r="L89" s="61"/>
      <c r="M89" s="38"/>
      <c r="N89" s="61"/>
      <c r="O89" s="59"/>
      <c r="P89" s="82"/>
    </row>
    <row r="90" spans="1:17" ht="47.25" customHeight="1" x14ac:dyDescent="0.25">
      <c r="A90" s="41">
        <v>71</v>
      </c>
      <c r="B90" s="52" t="s">
        <v>181</v>
      </c>
      <c r="C90" s="62" t="s">
        <v>49</v>
      </c>
      <c r="D90" s="62">
        <v>3</v>
      </c>
      <c r="E90" s="72"/>
      <c r="F90" s="55"/>
      <c r="G90" s="55"/>
      <c r="H90" s="72"/>
      <c r="I90" s="64"/>
      <c r="J90" s="46"/>
      <c r="K90" s="47"/>
      <c r="L90" s="48"/>
      <c r="M90" s="38"/>
      <c r="N90" s="48"/>
      <c r="O90" s="49"/>
      <c r="P90" s="82"/>
    </row>
    <row r="91" spans="1:17" x14ac:dyDescent="0.25">
      <c r="A91" s="34">
        <v>76</v>
      </c>
      <c r="B91" s="70" t="s">
        <v>97</v>
      </c>
      <c r="C91" s="67"/>
      <c r="D91" s="83"/>
      <c r="E91" s="83"/>
      <c r="F91" s="38"/>
      <c r="G91" s="38"/>
      <c r="H91" s="83"/>
      <c r="I91" s="38"/>
      <c r="J91" s="59"/>
      <c r="K91" s="60"/>
      <c r="L91" s="61"/>
      <c r="M91" s="38"/>
      <c r="N91" s="61"/>
      <c r="O91" s="59"/>
      <c r="P91" s="82"/>
    </row>
    <row r="92" spans="1:17" x14ac:dyDescent="0.25">
      <c r="A92" s="41">
        <v>77</v>
      </c>
      <c r="B92" s="52" t="s">
        <v>98</v>
      </c>
      <c r="C92" s="62" t="s">
        <v>99</v>
      </c>
      <c r="D92" s="62">
        <v>1</v>
      </c>
      <c r="E92" s="72"/>
      <c r="F92" s="55"/>
      <c r="G92" s="55"/>
      <c r="H92" s="72"/>
      <c r="I92" s="55"/>
      <c r="J92" s="46"/>
      <c r="K92" s="47"/>
      <c r="L92" s="48"/>
      <c r="M92" s="38"/>
      <c r="N92" s="48"/>
      <c r="O92" s="49"/>
      <c r="P92" s="82"/>
    </row>
    <row r="93" spans="1:17" x14ac:dyDescent="0.25">
      <c r="A93" s="34">
        <v>78</v>
      </c>
      <c r="B93" s="71" t="s">
        <v>100</v>
      </c>
      <c r="C93" s="62" t="s">
        <v>51</v>
      </c>
      <c r="D93" s="62">
        <v>16</v>
      </c>
      <c r="E93" s="72"/>
      <c r="F93" s="55"/>
      <c r="G93" s="55"/>
      <c r="H93" s="72"/>
      <c r="I93" s="64"/>
      <c r="J93" s="46"/>
      <c r="K93" s="47"/>
      <c r="L93" s="48"/>
      <c r="M93" s="38"/>
      <c r="N93" s="48"/>
      <c r="O93" s="49"/>
      <c r="P93" s="82"/>
    </row>
    <row r="94" spans="1:17" x14ac:dyDescent="0.25">
      <c r="A94" s="34">
        <v>79</v>
      </c>
      <c r="B94" s="73" t="s">
        <v>101</v>
      </c>
      <c r="C94" s="62" t="s">
        <v>51</v>
      </c>
      <c r="D94" s="84">
        <f>D93*1.1</f>
        <v>17.600000000000001</v>
      </c>
      <c r="E94" s="72"/>
      <c r="F94" s="55"/>
      <c r="G94" s="55"/>
      <c r="H94" s="72"/>
      <c r="I94" s="55"/>
      <c r="J94" s="46"/>
      <c r="K94" s="47"/>
      <c r="L94" s="48"/>
      <c r="M94" s="38"/>
      <c r="N94" s="48"/>
      <c r="O94" s="49"/>
      <c r="P94" s="82"/>
    </row>
    <row r="95" spans="1:17" x14ac:dyDescent="0.25">
      <c r="A95" s="41">
        <v>80</v>
      </c>
      <c r="B95" s="73" t="s">
        <v>102</v>
      </c>
      <c r="C95" s="62" t="s">
        <v>49</v>
      </c>
      <c r="D95" s="72">
        <v>30</v>
      </c>
      <c r="E95" s="72"/>
      <c r="F95" s="55"/>
      <c r="G95" s="55"/>
      <c r="H95" s="72"/>
      <c r="I95" s="55"/>
      <c r="J95" s="46"/>
      <c r="K95" s="47"/>
      <c r="L95" s="48"/>
      <c r="M95" s="38"/>
      <c r="N95" s="48"/>
      <c r="O95" s="49"/>
      <c r="P95" s="82"/>
    </row>
    <row r="96" spans="1:17" x14ac:dyDescent="0.25">
      <c r="A96" s="34">
        <v>81</v>
      </c>
      <c r="B96" s="71" t="s">
        <v>103</v>
      </c>
      <c r="C96" s="62" t="s">
        <v>49</v>
      </c>
      <c r="D96" s="72">
        <v>26</v>
      </c>
      <c r="E96" s="72"/>
      <c r="F96" s="55"/>
      <c r="G96" s="55"/>
      <c r="H96" s="72"/>
      <c r="I96" s="64"/>
      <c r="J96" s="46"/>
      <c r="K96" s="47"/>
      <c r="L96" s="48"/>
      <c r="M96" s="38"/>
      <c r="N96" s="48"/>
      <c r="O96" s="49"/>
      <c r="P96" s="82"/>
    </row>
    <row r="97" spans="1:16" ht="15.95" customHeight="1" x14ac:dyDescent="0.25">
      <c r="A97" s="34">
        <v>82</v>
      </c>
      <c r="B97" s="73" t="s">
        <v>104</v>
      </c>
      <c r="C97" s="62" t="s">
        <v>49</v>
      </c>
      <c r="D97" s="72">
        <v>16</v>
      </c>
      <c r="E97" s="72"/>
      <c r="F97" s="55"/>
      <c r="G97" s="55"/>
      <c r="H97" s="72"/>
      <c r="I97" s="55"/>
      <c r="J97" s="46"/>
      <c r="K97" s="47"/>
      <c r="L97" s="48"/>
      <c r="M97" s="38"/>
      <c r="N97" s="48"/>
      <c r="O97" s="49"/>
      <c r="P97" s="82"/>
    </row>
    <row r="98" spans="1:16" ht="15.95" customHeight="1" x14ac:dyDescent="0.25">
      <c r="A98" s="41">
        <v>83</v>
      </c>
      <c r="B98" s="73" t="s">
        <v>105</v>
      </c>
      <c r="C98" s="62" t="s">
        <v>49</v>
      </c>
      <c r="D98" s="72">
        <v>8</v>
      </c>
      <c r="E98" s="72"/>
      <c r="F98" s="55"/>
      <c r="G98" s="55"/>
      <c r="H98" s="72"/>
      <c r="I98" s="55"/>
      <c r="J98" s="46"/>
      <c r="K98" s="47"/>
      <c r="L98" s="48"/>
      <c r="M98" s="38"/>
      <c r="N98" s="48"/>
      <c r="O98" s="49"/>
      <c r="P98" s="82"/>
    </row>
    <row r="99" spans="1:16" ht="15.95" customHeight="1" x14ac:dyDescent="0.25">
      <c r="A99" s="34">
        <v>84</v>
      </c>
      <c r="B99" s="73" t="s">
        <v>106</v>
      </c>
      <c r="C99" s="62" t="s">
        <v>49</v>
      </c>
      <c r="D99" s="72">
        <v>6</v>
      </c>
      <c r="E99" s="72"/>
      <c r="F99" s="55"/>
      <c r="G99" s="55"/>
      <c r="H99" s="72"/>
      <c r="I99" s="64"/>
      <c r="J99" s="46"/>
      <c r="K99" s="47"/>
      <c r="L99" s="48"/>
      <c r="M99" s="38"/>
      <c r="N99" s="48"/>
      <c r="O99" s="49"/>
      <c r="P99" s="82"/>
    </row>
    <row r="100" spans="1:16" ht="15.95" customHeight="1" x14ac:dyDescent="0.25">
      <c r="A100" s="34">
        <v>85</v>
      </c>
      <c r="B100" s="73" t="s">
        <v>107</v>
      </c>
      <c r="C100" s="62" t="s">
        <v>49</v>
      </c>
      <c r="D100" s="72">
        <v>7</v>
      </c>
      <c r="E100" s="72"/>
      <c r="F100" s="55"/>
      <c r="G100" s="55"/>
      <c r="H100" s="72"/>
      <c r="I100" s="55"/>
      <c r="J100" s="46"/>
      <c r="K100" s="47"/>
      <c r="L100" s="48"/>
      <c r="M100" s="38"/>
      <c r="N100" s="48"/>
      <c r="O100" s="49"/>
      <c r="P100" s="82"/>
    </row>
    <row r="101" spans="1:16" x14ac:dyDescent="0.25">
      <c r="A101" s="41">
        <v>86</v>
      </c>
      <c r="B101" s="52" t="s">
        <v>108</v>
      </c>
      <c r="C101" s="62" t="s">
        <v>49</v>
      </c>
      <c r="D101" s="72">
        <v>8</v>
      </c>
      <c r="E101" s="72"/>
      <c r="F101" s="55"/>
      <c r="G101" s="55"/>
      <c r="H101" s="72"/>
      <c r="I101" s="55"/>
      <c r="J101" s="46"/>
      <c r="K101" s="47"/>
      <c r="L101" s="48"/>
      <c r="M101" s="38"/>
      <c r="N101" s="48"/>
      <c r="O101" s="49"/>
      <c r="P101" s="82"/>
    </row>
    <row r="102" spans="1:16" ht="15.95" customHeight="1" x14ac:dyDescent="0.25">
      <c r="A102" s="34">
        <v>87</v>
      </c>
      <c r="B102" s="65" t="s">
        <v>109</v>
      </c>
      <c r="C102" s="62" t="s">
        <v>49</v>
      </c>
      <c r="D102" s="72">
        <v>8</v>
      </c>
      <c r="E102" s="72"/>
      <c r="F102" s="55"/>
      <c r="G102" s="55"/>
      <c r="H102" s="55"/>
      <c r="I102" s="64"/>
      <c r="J102" s="46"/>
      <c r="K102" s="47"/>
      <c r="L102" s="48"/>
      <c r="M102" s="38"/>
      <c r="N102" s="48"/>
      <c r="O102" s="49"/>
      <c r="P102" s="82"/>
    </row>
    <row r="103" spans="1:16" ht="15.95" customHeight="1" x14ac:dyDescent="0.25">
      <c r="A103" s="34">
        <v>88</v>
      </c>
      <c r="B103" s="65" t="s">
        <v>169</v>
      </c>
      <c r="C103" s="62" t="s">
        <v>49</v>
      </c>
      <c r="D103" s="72">
        <v>7</v>
      </c>
      <c r="E103" s="72"/>
      <c r="F103" s="55"/>
      <c r="G103" s="55"/>
      <c r="H103" s="86"/>
      <c r="I103" s="55"/>
      <c r="J103" s="46"/>
      <c r="K103" s="47"/>
      <c r="L103" s="48"/>
      <c r="M103" s="38"/>
      <c r="N103" s="48"/>
      <c r="O103" s="49"/>
      <c r="P103" s="82"/>
    </row>
    <row r="104" spans="1:16" ht="15.95" customHeight="1" x14ac:dyDescent="0.25">
      <c r="A104" s="41">
        <v>89</v>
      </c>
      <c r="B104" s="65" t="s">
        <v>110</v>
      </c>
      <c r="C104" s="62" t="s">
        <v>49</v>
      </c>
      <c r="D104" s="72">
        <v>1</v>
      </c>
      <c r="E104" s="72"/>
      <c r="F104" s="55"/>
      <c r="G104" s="55"/>
      <c r="H104" s="72"/>
      <c r="I104" s="55"/>
      <c r="J104" s="46"/>
      <c r="K104" s="47"/>
      <c r="L104" s="48"/>
      <c r="M104" s="38"/>
      <c r="N104" s="48"/>
      <c r="O104" s="49"/>
      <c r="P104" s="82"/>
    </row>
    <row r="105" spans="1:16" ht="27" customHeight="1" x14ac:dyDescent="0.25">
      <c r="A105" s="34">
        <v>90</v>
      </c>
      <c r="B105" s="52" t="s">
        <v>111</v>
      </c>
      <c r="C105" s="62" t="s">
        <v>55</v>
      </c>
      <c r="D105" s="72">
        <v>1</v>
      </c>
      <c r="E105" s="72"/>
      <c r="F105" s="55"/>
      <c r="G105" s="55"/>
      <c r="H105" s="72"/>
      <c r="I105" s="64"/>
      <c r="J105" s="46"/>
      <c r="K105" s="47"/>
      <c r="L105" s="48"/>
      <c r="M105" s="38"/>
      <c r="N105" s="48"/>
      <c r="O105" s="49"/>
      <c r="P105" s="82"/>
    </row>
    <row r="106" spans="1:16" ht="15.95" customHeight="1" x14ac:dyDescent="0.25">
      <c r="A106" s="34">
        <v>91</v>
      </c>
      <c r="B106" s="85" t="s">
        <v>112</v>
      </c>
      <c r="C106" s="62" t="s">
        <v>55</v>
      </c>
      <c r="D106" s="72">
        <v>1</v>
      </c>
      <c r="E106" s="72"/>
      <c r="F106" s="55"/>
      <c r="G106" s="55"/>
      <c r="H106" s="55"/>
      <c r="I106" s="55"/>
      <c r="J106" s="46"/>
      <c r="K106" s="47"/>
      <c r="L106" s="48"/>
      <c r="M106" s="38"/>
      <c r="N106" s="48"/>
      <c r="O106" s="49"/>
      <c r="P106" s="82"/>
    </row>
    <row r="107" spans="1:16" ht="15.95" customHeight="1" x14ac:dyDescent="0.25">
      <c r="A107" s="41">
        <v>92</v>
      </c>
      <c r="B107" s="65" t="s">
        <v>113</v>
      </c>
      <c r="C107" s="62" t="s">
        <v>49</v>
      </c>
      <c r="D107" s="72">
        <v>3</v>
      </c>
      <c r="E107" s="72"/>
      <c r="F107" s="55"/>
      <c r="G107" s="55"/>
      <c r="H107" s="86"/>
      <c r="I107" s="55"/>
      <c r="J107" s="46"/>
      <c r="K107" s="47"/>
      <c r="L107" s="48"/>
      <c r="M107" s="38"/>
      <c r="N107" s="48"/>
      <c r="O107" s="49"/>
      <c r="P107" s="82"/>
    </row>
    <row r="108" spans="1:16" ht="24" customHeight="1" x14ac:dyDescent="0.25">
      <c r="A108" s="34">
        <v>93</v>
      </c>
      <c r="B108" s="52" t="s">
        <v>170</v>
      </c>
      <c r="C108" s="62" t="s">
        <v>49</v>
      </c>
      <c r="D108" s="72">
        <v>1</v>
      </c>
      <c r="E108" s="72"/>
      <c r="F108" s="55"/>
      <c r="G108" s="55"/>
      <c r="H108" s="72"/>
      <c r="I108" s="64"/>
      <c r="J108" s="46"/>
      <c r="K108" s="47"/>
      <c r="L108" s="48"/>
      <c r="M108" s="38"/>
      <c r="N108" s="48"/>
      <c r="O108" s="49"/>
      <c r="P108" s="82"/>
    </row>
    <row r="109" spans="1:16" ht="15.95" customHeight="1" x14ac:dyDescent="0.25">
      <c r="A109" s="34">
        <v>94</v>
      </c>
      <c r="B109" s="65" t="s">
        <v>171</v>
      </c>
      <c r="C109" s="62" t="s">
        <v>49</v>
      </c>
      <c r="D109" s="72">
        <v>1</v>
      </c>
      <c r="E109" s="72"/>
      <c r="F109" s="55"/>
      <c r="G109" s="55"/>
      <c r="H109" s="55"/>
      <c r="I109" s="55"/>
      <c r="J109" s="46"/>
      <c r="K109" s="47"/>
      <c r="L109" s="48"/>
      <c r="M109" s="38"/>
      <c r="N109" s="48"/>
      <c r="O109" s="49"/>
      <c r="P109" s="82"/>
    </row>
    <row r="110" spans="1:16" ht="15.95" customHeight="1" x14ac:dyDescent="0.25">
      <c r="A110" s="41">
        <v>95</v>
      </c>
      <c r="B110" s="65" t="s">
        <v>114</v>
      </c>
      <c r="C110" s="62" t="s">
        <v>49</v>
      </c>
      <c r="D110" s="72">
        <v>4</v>
      </c>
      <c r="E110" s="72"/>
      <c r="F110" s="55"/>
      <c r="G110" s="55"/>
      <c r="H110" s="72"/>
      <c r="I110" s="64"/>
      <c r="J110" s="49"/>
      <c r="K110" s="47"/>
      <c r="L110" s="48"/>
      <c r="M110" s="38"/>
      <c r="N110" s="48"/>
      <c r="O110" s="49"/>
      <c r="P110" s="82"/>
    </row>
    <row r="111" spans="1:16" ht="15.95" customHeight="1" x14ac:dyDescent="0.25">
      <c r="A111" s="34">
        <v>96</v>
      </c>
      <c r="B111" s="65" t="s">
        <v>115</v>
      </c>
      <c r="C111" s="62" t="s">
        <v>49</v>
      </c>
      <c r="D111" s="72">
        <v>1</v>
      </c>
      <c r="E111" s="72"/>
      <c r="F111" s="55"/>
      <c r="G111" s="55"/>
      <c r="H111" s="72"/>
      <c r="I111" s="55"/>
      <c r="J111" s="46"/>
      <c r="K111" s="47"/>
      <c r="L111" s="48"/>
      <c r="M111" s="38"/>
      <c r="N111" s="48"/>
      <c r="O111" s="49"/>
      <c r="P111" s="82"/>
    </row>
    <row r="112" spans="1:16" ht="15.95" customHeight="1" x14ac:dyDescent="0.25">
      <c r="A112" s="34">
        <v>97</v>
      </c>
      <c r="B112" s="65" t="s">
        <v>116</v>
      </c>
      <c r="C112" s="62" t="s">
        <v>49</v>
      </c>
      <c r="D112" s="72">
        <v>2</v>
      </c>
      <c r="E112" s="72"/>
      <c r="F112" s="55"/>
      <c r="G112" s="55"/>
      <c r="H112" s="72"/>
      <c r="I112" s="55"/>
      <c r="J112" s="46"/>
      <c r="K112" s="47"/>
      <c r="L112" s="48"/>
      <c r="M112" s="38"/>
      <c r="N112" s="48"/>
      <c r="O112" s="49"/>
      <c r="P112" s="82"/>
    </row>
    <row r="113" spans="1:16" ht="15.95" customHeight="1" x14ac:dyDescent="0.25">
      <c r="A113" s="41">
        <v>98</v>
      </c>
      <c r="B113" s="52" t="s">
        <v>117</v>
      </c>
      <c r="C113" s="62" t="s">
        <v>49</v>
      </c>
      <c r="D113" s="72">
        <v>1</v>
      </c>
      <c r="E113" s="72"/>
      <c r="F113" s="55"/>
      <c r="G113" s="55"/>
      <c r="H113" s="72"/>
      <c r="I113" s="55"/>
      <c r="J113" s="46"/>
      <c r="K113" s="47"/>
      <c r="L113" s="48"/>
      <c r="M113" s="38"/>
      <c r="N113" s="48"/>
      <c r="O113" s="49"/>
      <c r="P113" s="82"/>
    </row>
    <row r="114" spans="1:16" x14ac:dyDescent="0.25">
      <c r="A114" s="34">
        <v>99</v>
      </c>
      <c r="B114" s="65" t="s">
        <v>118</v>
      </c>
      <c r="C114" s="62" t="s">
        <v>49</v>
      </c>
      <c r="D114" s="72">
        <v>1</v>
      </c>
      <c r="E114" s="72"/>
      <c r="F114" s="55"/>
      <c r="G114" s="55"/>
      <c r="H114" s="55"/>
      <c r="I114" s="55"/>
      <c r="J114" s="46"/>
      <c r="K114" s="47"/>
      <c r="L114" s="48"/>
      <c r="M114" s="38"/>
      <c r="N114" s="48"/>
      <c r="O114" s="49"/>
      <c r="P114" s="82"/>
    </row>
    <row r="115" spans="1:16" ht="15.95" customHeight="1" x14ac:dyDescent="0.25">
      <c r="A115" s="34">
        <v>100</v>
      </c>
      <c r="B115" s="65" t="s">
        <v>119</v>
      </c>
      <c r="C115" s="62" t="s">
        <v>49</v>
      </c>
      <c r="D115" s="72">
        <v>1</v>
      </c>
      <c r="E115" s="72"/>
      <c r="F115" s="55"/>
      <c r="G115" s="55"/>
      <c r="H115" s="55"/>
      <c r="I115" s="64"/>
      <c r="J115" s="46"/>
      <c r="K115" s="47"/>
      <c r="L115" s="48"/>
      <c r="M115" s="38"/>
      <c r="N115" s="48"/>
      <c r="O115" s="49"/>
      <c r="P115" s="82"/>
    </row>
    <row r="116" spans="1:16" ht="15.95" customHeight="1" x14ac:dyDescent="0.25">
      <c r="A116" s="41">
        <v>101</v>
      </c>
      <c r="B116" s="65" t="s">
        <v>120</v>
      </c>
      <c r="C116" s="62" t="s">
        <v>55</v>
      </c>
      <c r="D116" s="72">
        <v>1</v>
      </c>
      <c r="E116" s="72"/>
      <c r="F116" s="55"/>
      <c r="G116" s="55"/>
      <c r="H116" s="55"/>
      <c r="I116" s="55"/>
      <c r="J116" s="46"/>
      <c r="K116" s="47"/>
      <c r="L116" s="48"/>
      <c r="M116" s="38"/>
      <c r="N116" s="48"/>
      <c r="O116" s="49"/>
      <c r="P116" s="82"/>
    </row>
    <row r="117" spans="1:16" ht="15.95" customHeight="1" x14ac:dyDescent="0.25">
      <c r="A117" s="34">
        <v>102</v>
      </c>
      <c r="B117" s="52" t="s">
        <v>121</v>
      </c>
      <c r="C117" s="62" t="s">
        <v>49</v>
      </c>
      <c r="D117" s="87">
        <v>3</v>
      </c>
      <c r="E117" s="72"/>
      <c r="F117" s="55"/>
      <c r="G117" s="55"/>
      <c r="H117" s="72"/>
      <c r="I117" s="55"/>
      <c r="J117" s="46"/>
      <c r="K117" s="47"/>
      <c r="L117" s="48"/>
      <c r="M117" s="38"/>
      <c r="N117" s="48"/>
      <c r="O117" s="49"/>
      <c r="P117" s="82"/>
    </row>
    <row r="118" spans="1:16" ht="27.75" customHeight="1" x14ac:dyDescent="0.25">
      <c r="A118" s="34">
        <v>103</v>
      </c>
      <c r="B118" s="65" t="s">
        <v>122</v>
      </c>
      <c r="C118" s="62" t="s">
        <v>49</v>
      </c>
      <c r="D118" s="56">
        <v>3</v>
      </c>
      <c r="E118" s="72"/>
      <c r="F118" s="55"/>
      <c r="G118" s="55"/>
      <c r="H118" s="55"/>
      <c r="I118" s="64"/>
      <c r="J118" s="46"/>
      <c r="K118" s="47"/>
      <c r="L118" s="48"/>
      <c r="M118" s="38"/>
      <c r="N118" s="48"/>
      <c r="O118" s="49"/>
      <c r="P118" s="82"/>
    </row>
    <row r="119" spans="1:16" ht="13.5" customHeight="1" x14ac:dyDescent="0.25">
      <c r="A119" s="41">
        <v>104</v>
      </c>
      <c r="B119" s="65" t="s">
        <v>120</v>
      </c>
      <c r="C119" s="62" t="s">
        <v>55</v>
      </c>
      <c r="D119" s="56">
        <v>3</v>
      </c>
      <c r="E119" s="72"/>
      <c r="F119" s="55"/>
      <c r="G119" s="55"/>
      <c r="H119" s="55"/>
      <c r="I119" s="55"/>
      <c r="J119" s="46"/>
      <c r="K119" s="47"/>
      <c r="L119" s="48"/>
      <c r="M119" s="38"/>
      <c r="N119" s="48"/>
      <c r="O119" s="49"/>
      <c r="P119" s="82"/>
    </row>
    <row r="120" spans="1:16" ht="13.5" customHeight="1" x14ac:dyDescent="0.25">
      <c r="A120" s="34">
        <v>105</v>
      </c>
      <c r="B120" s="35" t="s">
        <v>123</v>
      </c>
      <c r="C120" s="67"/>
      <c r="D120" s="83"/>
      <c r="E120" s="83"/>
      <c r="F120" s="38"/>
      <c r="G120" s="38"/>
      <c r="H120" s="83"/>
      <c r="I120" s="38"/>
      <c r="J120" s="59"/>
      <c r="K120" s="60"/>
      <c r="L120" s="61"/>
      <c r="M120" s="38"/>
      <c r="N120" s="61"/>
      <c r="O120" s="59"/>
      <c r="P120" s="82"/>
    </row>
    <row r="121" spans="1:16" ht="13.5" customHeight="1" x14ac:dyDescent="0.25">
      <c r="A121" s="34">
        <v>106</v>
      </c>
      <c r="B121" s="52" t="s">
        <v>123</v>
      </c>
      <c r="C121" s="62" t="s">
        <v>51</v>
      </c>
      <c r="D121" s="72">
        <v>15.7</v>
      </c>
      <c r="E121" s="72"/>
      <c r="F121" s="55"/>
      <c r="G121" s="55"/>
      <c r="H121" s="72"/>
      <c r="I121" s="64"/>
      <c r="J121" s="46"/>
      <c r="K121" s="47"/>
      <c r="L121" s="48"/>
      <c r="M121" s="38"/>
      <c r="N121" s="48"/>
      <c r="O121" s="49"/>
      <c r="P121" s="82"/>
    </row>
    <row r="122" spans="1:16" ht="21.95" customHeight="1" x14ac:dyDescent="0.25">
      <c r="A122" s="41">
        <v>107</v>
      </c>
      <c r="B122" s="65" t="s">
        <v>124</v>
      </c>
      <c r="C122" s="62" t="s">
        <v>49</v>
      </c>
      <c r="D122" s="72">
        <v>8</v>
      </c>
      <c r="E122" s="72"/>
      <c r="F122" s="55"/>
      <c r="G122" s="55"/>
      <c r="H122" s="55"/>
      <c r="I122" s="55"/>
      <c r="J122" s="46"/>
      <c r="K122" s="47"/>
      <c r="L122" s="48"/>
      <c r="M122" s="38"/>
      <c r="N122" s="48"/>
      <c r="O122" s="49"/>
      <c r="P122" s="82"/>
    </row>
    <row r="123" spans="1:16" ht="24.75" customHeight="1" x14ac:dyDescent="0.25">
      <c r="A123" s="34">
        <v>108</v>
      </c>
      <c r="B123" s="65" t="s">
        <v>125</v>
      </c>
      <c r="C123" s="62" t="s">
        <v>49</v>
      </c>
      <c r="D123" s="72">
        <v>5</v>
      </c>
      <c r="E123" s="72"/>
      <c r="F123" s="55"/>
      <c r="G123" s="55"/>
      <c r="H123" s="55"/>
      <c r="I123" s="55"/>
      <c r="J123" s="46"/>
      <c r="K123" s="47"/>
      <c r="L123" s="48"/>
      <c r="M123" s="38"/>
      <c r="N123" s="48"/>
      <c r="O123" s="49"/>
      <c r="P123" s="82"/>
    </row>
    <row r="124" spans="1:16" ht="13.5" customHeight="1" x14ac:dyDescent="0.25">
      <c r="A124" s="34">
        <v>109</v>
      </c>
      <c r="B124" s="65" t="s">
        <v>126</v>
      </c>
      <c r="C124" s="62" t="s">
        <v>49</v>
      </c>
      <c r="D124" s="72">
        <v>4</v>
      </c>
      <c r="E124" s="72"/>
      <c r="F124" s="55"/>
      <c r="G124" s="55"/>
      <c r="H124" s="55"/>
      <c r="I124" s="64"/>
      <c r="J124" s="46"/>
      <c r="K124" s="47"/>
      <c r="L124" s="48"/>
      <c r="M124" s="38"/>
      <c r="N124" s="48"/>
      <c r="O124" s="49"/>
      <c r="P124" s="82"/>
    </row>
    <row r="125" spans="1:16" ht="23.1" customHeight="1" x14ac:dyDescent="0.25">
      <c r="A125" s="41">
        <v>110</v>
      </c>
      <c r="B125" s="65" t="s">
        <v>127</v>
      </c>
      <c r="C125" s="62" t="s">
        <v>49</v>
      </c>
      <c r="D125" s="72">
        <v>1</v>
      </c>
      <c r="E125" s="72"/>
      <c r="F125" s="55"/>
      <c r="G125" s="55"/>
      <c r="H125" s="55"/>
      <c r="I125" s="55"/>
      <c r="J125" s="46"/>
      <c r="K125" s="47"/>
      <c r="L125" s="48"/>
      <c r="M125" s="38"/>
      <c r="N125" s="48"/>
      <c r="O125" s="49"/>
      <c r="P125" s="82"/>
    </row>
    <row r="126" spans="1:16" ht="13.5" customHeight="1" x14ac:dyDescent="0.25">
      <c r="A126" s="34">
        <v>111</v>
      </c>
      <c r="B126" s="65" t="s">
        <v>128</v>
      </c>
      <c r="C126" s="62" t="s">
        <v>49</v>
      </c>
      <c r="D126" s="72">
        <v>1</v>
      </c>
      <c r="E126" s="72"/>
      <c r="F126" s="55"/>
      <c r="G126" s="55"/>
      <c r="H126" s="55"/>
      <c r="I126" s="55"/>
      <c r="J126" s="46"/>
      <c r="K126" s="47"/>
      <c r="L126" s="48"/>
      <c r="M126" s="38"/>
      <c r="N126" s="48"/>
      <c r="O126" s="49"/>
      <c r="P126" s="82"/>
    </row>
    <row r="127" spans="1:16" ht="13.5" customHeight="1" x14ac:dyDescent="0.25">
      <c r="A127" s="34">
        <v>112</v>
      </c>
      <c r="B127" s="65" t="s">
        <v>129</v>
      </c>
      <c r="C127" s="62" t="s">
        <v>49</v>
      </c>
      <c r="D127" s="72">
        <v>4</v>
      </c>
      <c r="E127" s="72"/>
      <c r="F127" s="55"/>
      <c r="G127" s="55"/>
      <c r="H127" s="55"/>
      <c r="I127" s="64"/>
      <c r="J127" s="46"/>
      <c r="K127" s="47"/>
      <c r="L127" s="48"/>
      <c r="M127" s="38"/>
      <c r="N127" s="48"/>
      <c r="O127" s="49"/>
      <c r="P127" s="82"/>
    </row>
    <row r="128" spans="1:16" ht="13.5" customHeight="1" x14ac:dyDescent="0.25">
      <c r="A128" s="41">
        <v>113</v>
      </c>
      <c r="B128" s="65" t="s">
        <v>130</v>
      </c>
      <c r="C128" s="62" t="s">
        <v>49</v>
      </c>
      <c r="D128" s="72">
        <v>3</v>
      </c>
      <c r="E128" s="72"/>
      <c r="F128" s="55"/>
      <c r="G128" s="55"/>
      <c r="H128" s="55"/>
      <c r="I128" s="55"/>
      <c r="J128" s="46"/>
      <c r="K128" s="47"/>
      <c r="L128" s="48"/>
      <c r="M128" s="38"/>
      <c r="N128" s="48"/>
      <c r="O128" s="49"/>
      <c r="P128" s="82"/>
    </row>
    <row r="129" spans="1:16" ht="13.5" customHeight="1" x14ac:dyDescent="0.25">
      <c r="A129" s="34">
        <v>114</v>
      </c>
      <c r="B129" s="65" t="s">
        <v>131</v>
      </c>
      <c r="C129" s="62" t="s">
        <v>49</v>
      </c>
      <c r="D129" s="72">
        <v>1</v>
      </c>
      <c r="E129" s="72"/>
      <c r="F129" s="55"/>
      <c r="G129" s="55"/>
      <c r="H129" s="55"/>
      <c r="I129" s="55"/>
      <c r="J129" s="46"/>
      <c r="K129" s="47"/>
      <c r="L129" s="48"/>
      <c r="M129" s="38"/>
      <c r="N129" s="48"/>
      <c r="O129" s="49"/>
      <c r="P129" s="82"/>
    </row>
    <row r="130" spans="1:16" ht="26.25" customHeight="1" x14ac:dyDescent="0.25">
      <c r="A130" s="34">
        <v>115</v>
      </c>
      <c r="B130" s="65" t="s">
        <v>132</v>
      </c>
      <c r="C130" s="62" t="s">
        <v>49</v>
      </c>
      <c r="D130" s="72">
        <v>6</v>
      </c>
      <c r="E130" s="72"/>
      <c r="F130" s="55"/>
      <c r="G130" s="55"/>
      <c r="H130" s="55"/>
      <c r="I130" s="64"/>
      <c r="J130" s="46"/>
      <c r="K130" s="47"/>
      <c r="L130" s="48"/>
      <c r="M130" s="38"/>
      <c r="N130" s="48"/>
      <c r="O130" s="49"/>
      <c r="P130" s="82"/>
    </row>
    <row r="131" spans="1:16" ht="13.5" customHeight="1" x14ac:dyDescent="0.25">
      <c r="A131" s="41">
        <v>116</v>
      </c>
      <c r="B131" s="65" t="s">
        <v>133</v>
      </c>
      <c r="C131" s="62" t="s">
        <v>49</v>
      </c>
      <c r="D131" s="72">
        <v>4</v>
      </c>
      <c r="E131" s="72"/>
      <c r="F131" s="55"/>
      <c r="G131" s="55"/>
      <c r="H131" s="55"/>
      <c r="I131" s="55"/>
      <c r="J131" s="46"/>
      <c r="K131" s="47"/>
      <c r="L131" s="48"/>
      <c r="M131" s="38"/>
      <c r="N131" s="48"/>
      <c r="O131" s="49"/>
      <c r="P131" s="82"/>
    </row>
    <row r="132" spans="1:16" ht="13.5" customHeight="1" x14ac:dyDescent="0.25">
      <c r="A132" s="34">
        <v>117</v>
      </c>
      <c r="B132" s="65" t="s">
        <v>134</v>
      </c>
      <c r="C132" s="62" t="s">
        <v>49</v>
      </c>
      <c r="D132" s="72">
        <v>1</v>
      </c>
      <c r="E132" s="72"/>
      <c r="F132" s="55"/>
      <c r="G132" s="55"/>
      <c r="H132" s="55"/>
      <c r="I132" s="55"/>
      <c r="J132" s="46"/>
      <c r="K132" s="47"/>
      <c r="L132" s="48"/>
      <c r="M132" s="38"/>
      <c r="N132" s="48"/>
      <c r="O132" s="49"/>
      <c r="P132" s="82"/>
    </row>
    <row r="133" spans="1:16" ht="27.75" customHeight="1" x14ac:dyDescent="0.25">
      <c r="A133" s="34">
        <v>118</v>
      </c>
      <c r="B133" s="65" t="s">
        <v>120</v>
      </c>
      <c r="C133" s="62" t="s">
        <v>55</v>
      </c>
      <c r="D133" s="72">
        <v>1</v>
      </c>
      <c r="E133" s="72"/>
      <c r="F133" s="55"/>
      <c r="G133" s="55"/>
      <c r="H133" s="55"/>
      <c r="I133" s="64"/>
      <c r="J133" s="46"/>
      <c r="K133" s="47"/>
      <c r="L133" s="48"/>
      <c r="M133" s="38"/>
      <c r="N133" s="48"/>
      <c r="O133" s="49"/>
      <c r="P133" s="82"/>
    </row>
    <row r="134" spans="1:16" ht="26.25" customHeight="1" x14ac:dyDescent="0.25">
      <c r="A134" s="41">
        <v>119</v>
      </c>
      <c r="B134" s="52" t="s">
        <v>135</v>
      </c>
      <c r="C134" s="62" t="s">
        <v>51</v>
      </c>
      <c r="D134" s="72">
        <v>15.7</v>
      </c>
      <c r="E134" s="72"/>
      <c r="F134" s="55"/>
      <c r="G134" s="55"/>
      <c r="H134" s="72"/>
      <c r="I134" s="55"/>
      <c r="J134" s="46"/>
      <c r="K134" s="47"/>
      <c r="L134" s="48"/>
      <c r="M134" s="38"/>
      <c r="N134" s="48"/>
      <c r="O134" s="49"/>
      <c r="P134" s="82"/>
    </row>
    <row r="135" spans="1:16" ht="26.25" customHeight="1" x14ac:dyDescent="0.25">
      <c r="A135" s="34">
        <v>120</v>
      </c>
      <c r="B135" s="65" t="s">
        <v>136</v>
      </c>
      <c r="C135" s="62" t="s">
        <v>63</v>
      </c>
      <c r="D135" s="72">
        <f>D134*15</f>
        <v>235.5</v>
      </c>
      <c r="E135" s="72"/>
      <c r="F135" s="55"/>
      <c r="G135" s="55"/>
      <c r="H135" s="55"/>
      <c r="I135" s="55"/>
      <c r="J135" s="46"/>
      <c r="K135" s="47"/>
      <c r="L135" s="48"/>
      <c r="M135" s="38"/>
      <c r="N135" s="48"/>
      <c r="O135" s="49"/>
      <c r="P135" s="82"/>
    </row>
    <row r="136" spans="1:16" ht="13.5" customHeight="1" x14ac:dyDescent="0.25">
      <c r="A136" s="34">
        <v>121</v>
      </c>
      <c r="B136" s="35" t="s">
        <v>137</v>
      </c>
      <c r="C136" s="70"/>
      <c r="D136" s="88"/>
      <c r="E136" s="88"/>
      <c r="F136" s="89"/>
      <c r="G136" s="89"/>
      <c r="H136" s="88"/>
      <c r="I136" s="89"/>
      <c r="J136" s="59"/>
      <c r="K136" s="60"/>
      <c r="L136" s="61"/>
      <c r="M136" s="38"/>
      <c r="N136" s="61"/>
      <c r="O136" s="59"/>
      <c r="P136" s="82"/>
    </row>
    <row r="137" spans="1:16" ht="26.1" customHeight="1" x14ac:dyDescent="0.25">
      <c r="A137" s="41">
        <v>122</v>
      </c>
      <c r="B137" s="52" t="s">
        <v>138</v>
      </c>
      <c r="C137" s="62" t="s">
        <v>51</v>
      </c>
      <c r="D137" s="72">
        <v>50</v>
      </c>
      <c r="E137" s="72"/>
      <c r="F137" s="55"/>
      <c r="G137" s="55"/>
      <c r="H137" s="72"/>
      <c r="I137" s="55"/>
      <c r="J137" s="46"/>
      <c r="K137" s="47"/>
      <c r="L137" s="48"/>
      <c r="M137" s="38"/>
      <c r="N137" s="48"/>
      <c r="O137" s="49"/>
      <c r="P137" s="82"/>
    </row>
    <row r="138" spans="1:16" ht="22.5" customHeight="1" x14ac:dyDescent="0.25">
      <c r="A138" s="34">
        <v>123</v>
      </c>
      <c r="B138" s="52" t="s">
        <v>139</v>
      </c>
      <c r="C138" s="62" t="s">
        <v>49</v>
      </c>
      <c r="D138" s="72">
        <v>5</v>
      </c>
      <c r="E138" s="72"/>
      <c r="F138" s="55"/>
      <c r="G138" s="55"/>
      <c r="H138" s="72"/>
      <c r="I138" s="55"/>
      <c r="J138" s="46"/>
      <c r="K138" s="47"/>
      <c r="L138" s="48"/>
      <c r="M138" s="38"/>
      <c r="N138" s="48"/>
      <c r="O138" s="49"/>
      <c r="P138" s="82"/>
    </row>
    <row r="139" spans="1:16" ht="13.5" customHeight="1" x14ac:dyDescent="0.25">
      <c r="A139" s="34">
        <v>124</v>
      </c>
      <c r="B139" s="52" t="s">
        <v>140</v>
      </c>
      <c r="C139" s="62" t="s">
        <v>49</v>
      </c>
      <c r="D139" s="72">
        <f>SUM(D141:D143)</f>
        <v>6</v>
      </c>
      <c r="E139" s="72"/>
      <c r="F139" s="55"/>
      <c r="G139" s="55"/>
      <c r="H139" s="72"/>
      <c r="I139" s="64"/>
      <c r="J139" s="46"/>
      <c r="K139" s="47"/>
      <c r="L139" s="48"/>
      <c r="M139" s="38"/>
      <c r="N139" s="48"/>
      <c r="O139" s="49"/>
      <c r="P139" s="82"/>
    </row>
    <row r="140" spans="1:16" ht="18.600000000000001" customHeight="1" x14ac:dyDescent="0.25">
      <c r="A140" s="41">
        <v>125</v>
      </c>
      <c r="B140" s="65" t="s">
        <v>141</v>
      </c>
      <c r="C140" s="62" t="s">
        <v>63</v>
      </c>
      <c r="D140" s="72">
        <v>25</v>
      </c>
      <c r="E140" s="72"/>
      <c r="F140" s="55"/>
      <c r="G140" s="55"/>
      <c r="H140" s="55"/>
      <c r="I140" s="55"/>
      <c r="J140" s="46"/>
      <c r="K140" s="47"/>
      <c r="L140" s="48"/>
      <c r="M140" s="38"/>
      <c r="N140" s="48"/>
      <c r="O140" s="49"/>
      <c r="P140" s="82"/>
    </row>
    <row r="141" spans="1:16" ht="11.1" customHeight="1" x14ac:dyDescent="0.25">
      <c r="A141" s="34">
        <v>126</v>
      </c>
      <c r="B141" s="65" t="s">
        <v>142</v>
      </c>
      <c r="C141" s="62" t="s">
        <v>49</v>
      </c>
      <c r="D141" s="72">
        <v>1</v>
      </c>
      <c r="E141" s="72"/>
      <c r="F141" s="55"/>
      <c r="G141" s="55"/>
      <c r="H141" s="55"/>
      <c r="I141" s="55"/>
      <c r="J141" s="46"/>
      <c r="K141" s="47"/>
      <c r="L141" s="48"/>
      <c r="M141" s="38"/>
      <c r="N141" s="48"/>
      <c r="O141" s="49"/>
      <c r="P141" s="82"/>
    </row>
    <row r="142" spans="1:16" ht="15" customHeight="1" x14ac:dyDescent="0.25">
      <c r="A142" s="34">
        <v>127</v>
      </c>
      <c r="B142" s="65" t="s">
        <v>172</v>
      </c>
      <c r="C142" s="62" t="s">
        <v>49</v>
      </c>
      <c r="D142" s="72">
        <v>1</v>
      </c>
      <c r="E142" s="72"/>
      <c r="F142" s="55"/>
      <c r="G142" s="55"/>
      <c r="H142" s="55"/>
      <c r="I142" s="64"/>
      <c r="J142" s="46"/>
      <c r="K142" s="47"/>
      <c r="L142" s="48"/>
      <c r="M142" s="38"/>
      <c r="N142" s="48"/>
      <c r="O142" s="49"/>
      <c r="P142" s="82"/>
    </row>
    <row r="143" spans="1:16" ht="20.100000000000001" customHeight="1" x14ac:dyDescent="0.25">
      <c r="A143" s="41">
        <v>128</v>
      </c>
      <c r="B143" s="65" t="s">
        <v>143</v>
      </c>
      <c r="C143" s="62" t="s">
        <v>49</v>
      </c>
      <c r="D143" s="72">
        <v>4</v>
      </c>
      <c r="E143" s="72"/>
      <c r="F143" s="55"/>
      <c r="G143" s="55"/>
      <c r="H143" s="55"/>
      <c r="I143" s="55"/>
      <c r="J143" s="46"/>
      <c r="K143" s="47"/>
      <c r="L143" s="48"/>
      <c r="M143" s="38"/>
      <c r="N143" s="48"/>
      <c r="O143" s="49"/>
      <c r="P143" s="82"/>
    </row>
    <row r="144" spans="1:16" ht="13.5" customHeight="1" x14ac:dyDescent="0.25">
      <c r="A144" s="34">
        <v>129</v>
      </c>
      <c r="B144" s="52" t="s">
        <v>144</v>
      </c>
      <c r="C144" s="62" t="s">
        <v>49</v>
      </c>
      <c r="D144" s="72">
        <v>8</v>
      </c>
      <c r="E144" s="72"/>
      <c r="F144" s="55"/>
      <c r="G144" s="55"/>
      <c r="H144" s="72"/>
      <c r="I144" s="55"/>
      <c r="J144" s="46"/>
      <c r="K144" s="47"/>
      <c r="L144" s="48"/>
      <c r="M144" s="38"/>
      <c r="N144" s="48"/>
      <c r="O144" s="49"/>
      <c r="P144" s="82"/>
    </row>
    <row r="145" spans="1:18" ht="13.5" customHeight="1" x14ac:dyDescent="0.25">
      <c r="A145" s="34">
        <v>130</v>
      </c>
      <c r="B145" s="65" t="s">
        <v>145</v>
      </c>
      <c r="C145" s="62" t="s">
        <v>49</v>
      </c>
      <c r="D145" s="72">
        <v>8</v>
      </c>
      <c r="E145" s="72"/>
      <c r="F145" s="55"/>
      <c r="G145" s="55"/>
      <c r="H145" s="55"/>
      <c r="I145" s="64"/>
      <c r="J145" s="46"/>
      <c r="K145" s="47"/>
      <c r="L145" s="48"/>
      <c r="M145" s="38"/>
      <c r="N145" s="48"/>
      <c r="O145" s="49"/>
      <c r="P145" s="82"/>
    </row>
    <row r="146" spans="1:18" ht="24.6" customHeight="1" x14ac:dyDescent="0.25">
      <c r="A146" s="41">
        <v>131</v>
      </c>
      <c r="B146" s="52" t="s">
        <v>146</v>
      </c>
      <c r="C146" s="62" t="s">
        <v>49</v>
      </c>
      <c r="D146" s="72">
        <v>1</v>
      </c>
      <c r="E146" s="72"/>
      <c r="F146" s="55"/>
      <c r="G146" s="55"/>
      <c r="H146" s="72"/>
      <c r="I146" s="55"/>
      <c r="J146" s="46"/>
      <c r="K146" s="47"/>
      <c r="L146" s="48"/>
      <c r="M146" s="38"/>
      <c r="N146" s="48"/>
      <c r="O146" s="49"/>
      <c r="P146" s="82"/>
    </row>
    <row r="147" spans="1:18" ht="21.6" customHeight="1" x14ac:dyDescent="0.25">
      <c r="A147" s="34">
        <v>132</v>
      </c>
      <c r="B147" s="65" t="s">
        <v>147</v>
      </c>
      <c r="C147" s="62" t="s">
        <v>49</v>
      </c>
      <c r="D147" s="72">
        <v>1</v>
      </c>
      <c r="E147" s="72"/>
      <c r="F147" s="55"/>
      <c r="G147" s="55"/>
      <c r="H147" s="55"/>
      <c r="I147" s="64"/>
      <c r="J147" s="46"/>
      <c r="K147" s="47"/>
      <c r="L147" s="48"/>
      <c r="M147" s="38"/>
      <c r="N147" s="48"/>
      <c r="O147" s="49"/>
      <c r="P147" s="82"/>
    </row>
    <row r="148" spans="1:18" ht="13.5" customHeight="1" x14ac:dyDescent="0.25">
      <c r="A148" s="34">
        <v>133</v>
      </c>
      <c r="B148" s="65" t="s">
        <v>148</v>
      </c>
      <c r="C148" s="62" t="s">
        <v>49</v>
      </c>
      <c r="D148" s="72">
        <v>1</v>
      </c>
      <c r="E148" s="72"/>
      <c r="F148" s="55"/>
      <c r="G148" s="55"/>
      <c r="H148" s="55"/>
      <c r="I148" s="64"/>
      <c r="J148" s="46"/>
      <c r="K148" s="47"/>
      <c r="L148" s="48"/>
      <c r="M148" s="38"/>
      <c r="N148" s="48"/>
      <c r="O148" s="49"/>
      <c r="P148" s="82"/>
    </row>
    <row r="149" spans="1:18" ht="24.6" customHeight="1" x14ac:dyDescent="0.25">
      <c r="A149" s="41">
        <v>134</v>
      </c>
      <c r="B149" s="65" t="s">
        <v>149</v>
      </c>
      <c r="C149" s="62" t="s">
        <v>49</v>
      </c>
      <c r="D149" s="72">
        <v>2</v>
      </c>
      <c r="E149" s="72"/>
      <c r="F149" s="55"/>
      <c r="G149" s="55"/>
      <c r="H149" s="55"/>
      <c r="I149" s="55"/>
      <c r="J149" s="46"/>
      <c r="K149" s="47"/>
      <c r="L149" s="48"/>
      <c r="M149" s="38"/>
      <c r="N149" s="48"/>
      <c r="O149" s="49"/>
      <c r="P149" s="82"/>
    </row>
    <row r="150" spans="1:18" ht="26.25" customHeight="1" x14ac:dyDescent="0.25">
      <c r="A150" s="34">
        <v>135</v>
      </c>
      <c r="B150" s="65" t="s">
        <v>150</v>
      </c>
      <c r="C150" s="62" t="s">
        <v>49</v>
      </c>
      <c r="D150" s="72">
        <v>1</v>
      </c>
      <c r="E150" s="72"/>
      <c r="F150" s="55"/>
      <c r="G150" s="55"/>
      <c r="H150" s="55"/>
      <c r="I150" s="55"/>
      <c r="J150" s="46"/>
      <c r="K150" s="47"/>
      <c r="L150" s="48"/>
      <c r="M150" s="38"/>
      <c r="N150" s="48"/>
      <c r="O150" s="49"/>
      <c r="P150" s="82"/>
    </row>
    <row r="151" spans="1:18" x14ac:dyDescent="0.25">
      <c r="A151" s="34">
        <v>136</v>
      </c>
      <c r="B151" s="52" t="s">
        <v>151</v>
      </c>
      <c r="C151" s="62" t="s">
        <v>51</v>
      </c>
      <c r="D151" s="72">
        <v>55</v>
      </c>
      <c r="E151" s="72"/>
      <c r="F151" s="55"/>
      <c r="G151" s="55"/>
      <c r="H151" s="72"/>
      <c r="I151" s="64"/>
      <c r="J151" s="46"/>
      <c r="K151" s="47"/>
      <c r="L151" s="48"/>
      <c r="M151" s="38"/>
      <c r="N151" s="48"/>
      <c r="O151" s="49"/>
      <c r="P151" s="90"/>
    </row>
    <row r="152" spans="1:18" x14ac:dyDescent="0.25">
      <c r="A152" s="41">
        <v>137</v>
      </c>
      <c r="B152" s="65" t="s">
        <v>152</v>
      </c>
      <c r="C152" s="62" t="s">
        <v>51</v>
      </c>
      <c r="D152" s="72">
        <v>60</v>
      </c>
      <c r="E152" s="72"/>
      <c r="F152" s="55"/>
      <c r="G152" s="55"/>
      <c r="H152" s="55"/>
      <c r="I152" s="55"/>
      <c r="J152" s="46"/>
      <c r="K152" s="47"/>
      <c r="L152" s="48"/>
      <c r="M152" s="38"/>
      <c r="N152" s="48"/>
      <c r="O152" s="49"/>
      <c r="P152" s="90"/>
    </row>
    <row r="153" spans="1:18" x14ac:dyDescent="0.25">
      <c r="A153" s="34">
        <v>138</v>
      </c>
      <c r="B153" s="65" t="s">
        <v>153</v>
      </c>
      <c r="C153" s="62" t="s">
        <v>51</v>
      </c>
      <c r="D153" s="72">
        <v>40</v>
      </c>
      <c r="E153" s="72"/>
      <c r="F153" s="55"/>
      <c r="G153" s="55"/>
      <c r="H153" s="55"/>
      <c r="I153" s="55"/>
      <c r="J153" s="46"/>
      <c r="K153" s="47"/>
      <c r="L153" s="48"/>
      <c r="M153" s="38"/>
      <c r="N153" s="48"/>
      <c r="O153" s="49"/>
    </row>
    <row r="154" spans="1:18" ht="15.75" thickBot="1" x14ac:dyDescent="0.3">
      <c r="A154" s="34">
        <v>139</v>
      </c>
      <c r="B154" s="65" t="s">
        <v>154</v>
      </c>
      <c r="C154" s="62" t="s">
        <v>55</v>
      </c>
      <c r="D154" s="72">
        <v>1</v>
      </c>
      <c r="E154" s="72"/>
      <c r="F154" s="55"/>
      <c r="G154" s="55"/>
      <c r="H154" s="55"/>
      <c r="I154" s="64"/>
      <c r="J154" s="46"/>
      <c r="K154" s="47"/>
      <c r="L154" s="48"/>
      <c r="M154" s="38"/>
      <c r="N154" s="48"/>
      <c r="O154" s="49"/>
    </row>
    <row r="155" spans="1:18" ht="15.75" thickBot="1" x14ac:dyDescent="0.3">
      <c r="A155" s="91"/>
      <c r="B155" s="186" t="s">
        <v>173</v>
      </c>
      <c r="C155" s="186"/>
      <c r="D155" s="186"/>
      <c r="E155" s="186"/>
      <c r="F155" s="186"/>
      <c r="G155" s="186"/>
      <c r="H155" s="186"/>
      <c r="I155" s="186"/>
      <c r="J155" s="187"/>
      <c r="K155" s="92">
        <f>SUM(K20:K154)</f>
        <v>0</v>
      </c>
      <c r="L155" s="93">
        <f>SUM(L20:L154)</f>
        <v>0</v>
      </c>
      <c r="M155" s="93">
        <f>SUM(M21:M154)</f>
        <v>0</v>
      </c>
      <c r="N155" s="93">
        <f>SUM(N20:N154)</f>
        <v>0</v>
      </c>
      <c r="O155" s="94">
        <f>SUM(O20:O154)</f>
        <v>0</v>
      </c>
      <c r="R155" s="51"/>
    </row>
    <row r="156" spans="1:18" x14ac:dyDescent="0.25">
      <c r="A156" s="95"/>
      <c r="B156" s="96"/>
      <c r="C156" s="97"/>
      <c r="D156" s="98"/>
      <c r="E156" s="98"/>
      <c r="F156" s="99"/>
      <c r="G156" s="99"/>
      <c r="H156" s="99"/>
      <c r="I156" s="99"/>
      <c r="J156" s="100"/>
      <c r="K156" s="181"/>
      <c r="L156" s="181"/>
      <c r="M156" s="181"/>
      <c r="N156" s="181"/>
      <c r="O156" s="181"/>
    </row>
    <row r="157" spans="1:18" x14ac:dyDescent="0.25">
      <c r="A157" s="101"/>
      <c r="B157" s="102"/>
      <c r="C157" s="103"/>
      <c r="D157" s="104"/>
      <c r="E157" s="104"/>
      <c r="F157" s="105"/>
      <c r="G157" s="105"/>
      <c r="H157" s="105"/>
      <c r="I157" s="105"/>
      <c r="J157" s="106" t="s">
        <v>156</v>
      </c>
      <c r="K157" s="188">
        <f>ROUND(0.03*O155,2)</f>
        <v>0</v>
      </c>
      <c r="L157" s="188"/>
      <c r="M157" s="188">
        <f>ROUND(0.05*M155,2)</f>
        <v>0</v>
      </c>
      <c r="N157" s="188">
        <f>ROUND(0.05*N155,2)</f>
        <v>0</v>
      </c>
      <c r="O157" s="188">
        <f>SUM(K157:N157)</f>
        <v>0</v>
      </c>
    </row>
    <row r="158" spans="1:18" x14ac:dyDescent="0.25">
      <c r="A158" s="107"/>
      <c r="B158" s="108"/>
      <c r="C158" s="109"/>
      <c r="D158" s="110"/>
      <c r="E158" s="110"/>
      <c r="F158" s="111"/>
      <c r="G158" s="112"/>
      <c r="H158" s="112"/>
      <c r="I158" s="113"/>
      <c r="J158" s="113" t="s">
        <v>157</v>
      </c>
      <c r="K158" s="189">
        <f>ROUND(0.07*O155,2)</f>
        <v>0</v>
      </c>
      <c r="L158" s="189"/>
      <c r="M158" s="189"/>
      <c r="N158" s="189"/>
      <c r="O158" s="189">
        <f>SUM(K158:N158)</f>
        <v>0</v>
      </c>
    </row>
    <row r="159" spans="1:18" ht="12.75" customHeight="1" thickBot="1" x14ac:dyDescent="0.3">
      <c r="A159" s="107"/>
      <c r="B159" s="108"/>
      <c r="C159" s="109"/>
      <c r="D159" s="110"/>
      <c r="E159" s="110"/>
      <c r="F159" s="111"/>
      <c r="G159" s="112"/>
      <c r="H159" s="112"/>
      <c r="I159" s="113"/>
      <c r="J159" s="113" t="s">
        <v>158</v>
      </c>
      <c r="K159" s="189">
        <f>ROUND(0.05*O155,2)</f>
        <v>0</v>
      </c>
      <c r="L159" s="189"/>
      <c r="M159" s="189"/>
      <c r="N159" s="189"/>
      <c r="O159" s="189">
        <f>SUM(K159:N159)</f>
        <v>0</v>
      </c>
    </row>
    <row r="160" spans="1:18" ht="12.75" customHeight="1" thickBot="1" x14ac:dyDescent="0.3">
      <c r="A160" s="114"/>
      <c r="B160" s="115"/>
      <c r="C160" s="116"/>
      <c r="D160" s="117"/>
      <c r="E160" s="117"/>
      <c r="F160" s="118"/>
      <c r="G160" s="119"/>
      <c r="H160" s="119"/>
      <c r="I160" s="115"/>
      <c r="J160" s="115" t="s">
        <v>155</v>
      </c>
      <c r="K160" s="190">
        <f>O155+K156+K157+K158+K159</f>
        <v>0</v>
      </c>
      <c r="L160" s="190"/>
      <c r="M160" s="190"/>
      <c r="N160" s="190"/>
      <c r="O160" s="190"/>
    </row>
    <row r="161" spans="1:15" ht="12.75" customHeight="1" x14ac:dyDescent="0.25">
      <c r="A161" s="120"/>
      <c r="B161" s="121"/>
      <c r="C161" s="122"/>
      <c r="D161" s="123"/>
      <c r="E161" s="123"/>
      <c r="F161" s="124"/>
      <c r="G161" s="125"/>
      <c r="H161" s="125"/>
      <c r="I161" s="121"/>
      <c r="J161" s="121" t="s">
        <v>159</v>
      </c>
      <c r="K161" s="182">
        <f>K160*0.21</f>
        <v>0</v>
      </c>
      <c r="L161" s="182"/>
      <c r="M161" s="182"/>
      <c r="N161" s="182"/>
      <c r="O161" s="182"/>
    </row>
    <row r="162" spans="1:15" ht="15.95" customHeight="1" x14ac:dyDescent="0.25">
      <c r="A162" s="126"/>
      <c r="B162" s="127"/>
      <c r="C162" s="127"/>
      <c r="D162" s="127"/>
      <c r="E162" s="127"/>
      <c r="F162" s="127"/>
      <c r="G162" s="127"/>
      <c r="H162" s="183" t="s">
        <v>160</v>
      </c>
      <c r="I162" s="183"/>
      <c r="J162" s="184"/>
      <c r="K162" s="185">
        <f>K160+K161</f>
        <v>0</v>
      </c>
      <c r="L162" s="185"/>
      <c r="M162" s="185"/>
      <c r="N162" s="185"/>
      <c r="O162" s="185"/>
    </row>
    <row r="163" spans="1:15" ht="12.75" customHeight="1" x14ac:dyDescent="0.25">
      <c r="A163" s="128"/>
      <c r="B163" s="129"/>
      <c r="C163" s="128"/>
      <c r="D163" s="130"/>
      <c r="E163" s="130"/>
      <c r="F163" s="130"/>
      <c r="G163" s="128"/>
      <c r="H163" s="128"/>
      <c r="I163" s="128"/>
      <c r="J163" s="128"/>
      <c r="K163" s="131"/>
      <c r="L163" s="131"/>
      <c r="M163" s="131"/>
      <c r="N163" s="131"/>
      <c r="O163" s="131"/>
    </row>
    <row r="164" spans="1:15" ht="14.1" customHeight="1" x14ac:dyDescent="0.25">
      <c r="A164" s="132"/>
      <c r="B164" s="133"/>
      <c r="C164" s="134"/>
      <c r="D164" s="134"/>
      <c r="E164" s="134"/>
      <c r="F164" s="134"/>
      <c r="G164" s="134"/>
      <c r="H164" s="135"/>
      <c r="I164" s="136"/>
      <c r="J164" s="136"/>
      <c r="K164" s="136"/>
      <c r="L164" s="136"/>
      <c r="M164" s="136"/>
      <c r="N164" s="136"/>
      <c r="O164" s="136"/>
    </row>
    <row r="165" spans="1:15" ht="12.75" customHeight="1" x14ac:dyDescent="0.25">
      <c r="A165" s="132"/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</row>
    <row r="166" spans="1:15" ht="12.75" hidden="1" customHeight="1" x14ac:dyDescent="0.25">
      <c r="A166" s="138"/>
      <c r="B166" s="139" t="s">
        <v>161</v>
      </c>
      <c r="C166" s="140">
        <v>11318</v>
      </c>
      <c r="D166" s="141"/>
      <c r="E166" s="142"/>
      <c r="F166" s="142"/>
      <c r="G166" s="142"/>
      <c r="H166" s="143"/>
      <c r="I166" s="144"/>
      <c r="J166" s="144"/>
      <c r="K166" s="144"/>
      <c r="L166" s="144"/>
      <c r="M166" s="144"/>
      <c r="N166" s="144"/>
      <c r="O166" s="144"/>
    </row>
    <row r="167" spans="1:15" x14ac:dyDescent="0.25">
      <c r="A167" s="145"/>
      <c r="B167" s="191" t="s">
        <v>179</v>
      </c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</row>
    <row r="168" spans="1:15" ht="15.75" x14ac:dyDescent="0.25">
      <c r="A168" s="145"/>
      <c r="B168" s="146"/>
      <c r="C168" s="147"/>
      <c r="D168" s="148"/>
      <c r="E168" s="147"/>
      <c r="F168" s="147"/>
      <c r="G168" s="147"/>
      <c r="H168" s="149"/>
      <c r="I168" s="145"/>
      <c r="J168" s="145"/>
      <c r="K168" s="145"/>
      <c r="L168" s="145"/>
      <c r="M168" s="145"/>
      <c r="N168" s="145"/>
      <c r="O168" s="150"/>
    </row>
    <row r="169" spans="1:15" ht="15.75" x14ac:dyDescent="0.25">
      <c r="A169" s="145"/>
      <c r="B169" s="151"/>
      <c r="C169" s="192"/>
      <c r="D169" s="193"/>
      <c r="E169" s="193"/>
      <c r="F169" s="193"/>
      <c r="G169" s="193"/>
      <c r="H169" s="193"/>
      <c r="I169" s="145"/>
      <c r="J169" s="145"/>
      <c r="K169" s="145"/>
      <c r="L169" s="145"/>
      <c r="M169" s="145"/>
      <c r="N169" s="145"/>
      <c r="O169" s="152"/>
    </row>
    <row r="170" spans="1:15" ht="15.75" x14ac:dyDescent="0.25">
      <c r="A170" s="145"/>
      <c r="B170" s="153"/>
      <c r="C170" s="154"/>
      <c r="D170" s="148"/>
      <c r="E170" s="147"/>
      <c r="F170" s="147"/>
      <c r="G170" s="147"/>
      <c r="H170" s="149"/>
      <c r="I170" s="145"/>
      <c r="J170" s="145"/>
      <c r="K170" s="145"/>
      <c r="L170" s="145"/>
      <c r="M170" s="145"/>
      <c r="N170" s="145"/>
      <c r="O170" s="155"/>
    </row>
    <row r="171" spans="1:15" ht="15.75" x14ac:dyDescent="0.25">
      <c r="A171" s="156"/>
      <c r="B171" s="151"/>
      <c r="C171" s="154"/>
      <c r="D171" s="148"/>
      <c r="E171" s="147"/>
      <c r="F171" s="147"/>
      <c r="G171" s="147"/>
      <c r="H171" s="149"/>
      <c r="I171" s="157"/>
      <c r="J171" s="157"/>
      <c r="K171" s="152"/>
      <c r="L171" s="158"/>
      <c r="M171" s="158"/>
      <c r="N171" s="158"/>
      <c r="O171" s="158"/>
    </row>
    <row r="172" spans="1:15" x14ac:dyDescent="0.25">
      <c r="A172" s="159"/>
      <c r="B172" s="4"/>
      <c r="C172" s="160"/>
      <c r="D172" s="157"/>
      <c r="E172" s="157"/>
      <c r="F172" s="157"/>
      <c r="G172" s="161"/>
      <c r="H172" s="157"/>
      <c r="I172" s="157"/>
      <c r="J172" s="157"/>
      <c r="K172" s="162"/>
      <c r="L172" s="163"/>
      <c r="M172" s="163"/>
      <c r="N172" s="163"/>
      <c r="O172" s="163"/>
    </row>
    <row r="173" spans="1:15" x14ac:dyDescent="0.25">
      <c r="A173" s="194" t="s">
        <v>162</v>
      </c>
      <c r="B173" s="193"/>
      <c r="C173" s="164"/>
      <c r="D173" s="165"/>
      <c r="E173" s="164"/>
      <c r="F173" s="164"/>
      <c r="G173" s="164"/>
      <c r="H173" s="166" t="s">
        <v>163</v>
      </c>
      <c r="I173" s="167"/>
      <c r="J173" s="167"/>
      <c r="K173" s="168"/>
      <c r="L173" s="168"/>
      <c r="M173" s="169"/>
      <c r="N173" s="170"/>
      <c r="O173" s="170"/>
    </row>
    <row r="174" spans="1:15" ht="15.75" x14ac:dyDescent="0.25">
      <c r="A174" s="171"/>
      <c r="B174" s="172"/>
      <c r="C174" s="164"/>
      <c r="D174" s="165"/>
      <c r="E174" s="164"/>
      <c r="F174" s="164"/>
      <c r="G174" s="164"/>
      <c r="H174" s="166"/>
      <c r="I174" s="168"/>
      <c r="J174" s="168"/>
      <c r="K174" s="168"/>
      <c r="L174" s="168"/>
      <c r="M174" s="169"/>
      <c r="N174" s="170"/>
      <c r="O174" s="170"/>
    </row>
    <row r="175" spans="1:15" ht="14.45" customHeight="1" x14ac:dyDescent="0.25">
      <c r="A175" s="195" t="s">
        <v>164</v>
      </c>
      <c r="B175" s="193"/>
      <c r="C175" s="193"/>
      <c r="D175" s="193"/>
      <c r="E175" s="193"/>
      <c r="F175" s="173"/>
      <c r="G175" s="147"/>
      <c r="H175" s="196" t="s">
        <v>180</v>
      </c>
      <c r="I175" s="193"/>
      <c r="J175" s="193"/>
      <c r="K175" s="193"/>
      <c r="L175" s="193"/>
      <c r="M175" s="193"/>
      <c r="N175" s="193"/>
      <c r="O175" s="193"/>
    </row>
    <row r="176" spans="1:15" ht="15.75" x14ac:dyDescent="0.25">
      <c r="A176" s="174"/>
      <c r="B176" s="175"/>
      <c r="C176" s="147"/>
      <c r="D176" s="148"/>
      <c r="E176" s="147"/>
      <c r="F176" s="147"/>
      <c r="G176" s="147"/>
      <c r="H176" s="149"/>
      <c r="I176" s="147"/>
      <c r="J176" s="147"/>
      <c r="K176" s="147"/>
      <c r="L176" s="147"/>
      <c r="M176" s="147"/>
      <c r="N176" s="147"/>
      <c r="O176" s="147"/>
    </row>
    <row r="177" spans="1:15" ht="15.75" x14ac:dyDescent="0.25">
      <c r="A177" s="174"/>
      <c r="B177" s="175"/>
      <c r="C177" s="147" t="s">
        <v>165</v>
      </c>
      <c r="D177" s="148"/>
      <c r="E177" s="147"/>
      <c r="F177" s="147"/>
      <c r="G177" s="147"/>
      <c r="H177" s="149"/>
      <c r="I177" s="147"/>
      <c r="J177" s="147"/>
      <c r="K177" s="147"/>
      <c r="L177" s="147"/>
      <c r="M177" s="147"/>
      <c r="N177" s="147" t="s">
        <v>165</v>
      </c>
      <c r="O177" s="147"/>
    </row>
    <row r="178" spans="1:15" ht="15.75" x14ac:dyDescent="0.25">
      <c r="A178" s="174"/>
      <c r="B178" s="175"/>
      <c r="C178" s="147"/>
      <c r="D178" s="148"/>
      <c r="E178" s="147"/>
      <c r="F178" s="147"/>
      <c r="G178" s="147"/>
      <c r="H178" s="149"/>
      <c r="I178" s="147"/>
      <c r="J178" s="147"/>
      <c r="K178" s="147"/>
      <c r="L178" s="147"/>
      <c r="M178" s="147"/>
      <c r="N178" s="147"/>
      <c r="O178" s="147"/>
    </row>
  </sheetData>
  <mergeCells count="33">
    <mergeCell ref="A1:O1"/>
    <mergeCell ref="B167:O167"/>
    <mergeCell ref="C169:H169"/>
    <mergeCell ref="A173:B173"/>
    <mergeCell ref="A175:E175"/>
    <mergeCell ref="H175:O175"/>
    <mergeCell ref="K161:O161"/>
    <mergeCell ref="H162:J162"/>
    <mergeCell ref="K162:O162"/>
    <mergeCell ref="G15:J15"/>
    <mergeCell ref="L15:O15"/>
    <mergeCell ref="B155:J155"/>
    <mergeCell ref="K157:O157"/>
    <mergeCell ref="K158:O158"/>
    <mergeCell ref="K159:O159"/>
    <mergeCell ref="K160:O160"/>
    <mergeCell ref="P15:P18"/>
    <mergeCell ref="G16:J16"/>
    <mergeCell ref="L16:O16"/>
    <mergeCell ref="K156:O156"/>
    <mergeCell ref="A8:H8"/>
    <mergeCell ref="A9:K9"/>
    <mergeCell ref="A10:I10"/>
    <mergeCell ref="K12:L12"/>
    <mergeCell ref="K13:L13"/>
    <mergeCell ref="A14:B14"/>
    <mergeCell ref="K14:L14"/>
    <mergeCell ref="A7:H7"/>
    <mergeCell ref="A2:G2"/>
    <mergeCell ref="A3:I3"/>
    <mergeCell ref="A4:O4"/>
    <mergeCell ref="A5:O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Virbu virtuve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Jana Horste</cp:lastModifiedBy>
  <dcterms:created xsi:type="dcterms:W3CDTF">2020-10-28T12:52:05Z</dcterms:created>
  <dcterms:modified xsi:type="dcterms:W3CDTF">2021-06-03T12:38:38Z</dcterms:modified>
</cp:coreProperties>
</file>