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emf" ContentType="image/x-emf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dis.katlaps\Downloads\"/>
    </mc:Choice>
  </mc:AlternateContent>
  <bookViews>
    <workbookView xWindow="-120" yWindow="-120" windowWidth="20730" windowHeight="11040" activeTab="0"/>
  </bookViews>
  <sheets>
    <sheet name="PAŠVALDĪBAS_01.09.2025." sheetId="5" r:id="rId3"/>
    <sheet name="PRIVĀTĀS IZGL_IEST_01.09.2025." sheetId="4" r:id="rId4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<sst xmlns="http://schemas.openxmlformats.org/spreadsheetml/2006/main" count="98" uniqueCount="72">
  <si>
    <t>1.pielikums</t>
  </si>
  <si>
    <t xml:space="preserve">Iestādes nosaukums </t>
  </si>
  <si>
    <r>
      <rPr>
        <b/>
        <sz val="8"/>
        <rFont val="Verdana"/>
        <family val="2"/>
        <charset val="186"/>
      </rPr>
      <t xml:space="preserve">Izdevumi pavisam </t>
    </r>
    <r>
      <rPr>
        <sz val="8"/>
        <rFont val="Verdana"/>
        <family val="2"/>
        <charset val="186"/>
      </rPr>
      <t xml:space="preserve">(SUM(4:19)) </t>
    </r>
  </si>
  <si>
    <t>Pakalpojumu apmaksa</t>
  </si>
  <si>
    <r>
      <rPr>
        <b/>
        <sz val="7"/>
        <rFont val="Verdana"/>
        <family val="2"/>
        <charset val="186"/>
      </rPr>
      <t>Krājumi, materiāli, energoresursi, preces, biroja preces un inventārs,</t>
    </r>
    <r>
      <rPr>
        <sz val="7"/>
        <rFont val="Verdana"/>
        <family val="2"/>
        <charset val="186"/>
      </rPr>
      <t xml:space="preserve"> kurus neuzskaita pamatkapitāla veidošanā</t>
    </r>
  </si>
  <si>
    <t>Izdevumi periodikas iegādei</t>
  </si>
  <si>
    <t>Bibliotēku krājumi</t>
  </si>
  <si>
    <t>Pasta, telefona un citi sakaru pakalpojumi</t>
  </si>
  <si>
    <t>Izdevumi par komunālajiem pakalpojumiem</t>
  </si>
  <si>
    <t>Informācijas tehnoloģiju pakalpojumi</t>
  </si>
  <si>
    <t>Izdevumi par dažādām precēm un inventāru</t>
  </si>
  <si>
    <t>Zāles, ķimikālijas, laboratorijas preces, medicīniskās ierīces</t>
  </si>
  <si>
    <t>Iestāžu uzturēšanas materiāli un preces</t>
  </si>
  <si>
    <t>Mācību līdzekļi un materiāli</t>
  </si>
  <si>
    <t>gadā</t>
  </si>
  <si>
    <t>mēnesī</t>
  </si>
  <si>
    <t>Pirmsskolas izglītība</t>
  </si>
  <si>
    <t xml:space="preserve">Talsu PII "Sprīdītis"   </t>
  </si>
  <si>
    <t xml:space="preserve">Talsu PII "Saulīte"    </t>
  </si>
  <si>
    <t xml:space="preserve">Talsu PII "Zvaniņš"   </t>
  </si>
  <si>
    <t>Talsu PII "Pīlādzītis"</t>
  </si>
  <si>
    <t>Sabiles PII "Vīnodziņa"</t>
  </si>
  <si>
    <t>Valdemārpils PII "Saulstariņš"</t>
  </si>
  <si>
    <t>Pastendes PII "Ķipars"</t>
  </si>
  <si>
    <t>Laidzes PII "Papardīte"</t>
  </si>
  <si>
    <t>Laucienes PII "Bitīte"</t>
  </si>
  <si>
    <t>Vandzenes PII "Zīlīte"</t>
  </si>
  <si>
    <t>Talsu PII "Kastanītis"</t>
  </si>
  <si>
    <t xml:space="preserve">Rojas PII "Zelta Zivtiņa"   </t>
  </si>
  <si>
    <t xml:space="preserve">Mērsraga PII "Dārta"   </t>
  </si>
  <si>
    <t xml:space="preserve">Dundagas PII "Kurzemīte"   </t>
  </si>
  <si>
    <t>Vispārējā izglītība</t>
  </si>
  <si>
    <t>Talsu pamatskola</t>
  </si>
  <si>
    <t>Talsu Valsts ģimnāzija</t>
  </si>
  <si>
    <t>Talsu 2.vidusskola</t>
  </si>
  <si>
    <t>Talsu novada vidusskola</t>
  </si>
  <si>
    <t>Sabiles pamatskola</t>
  </si>
  <si>
    <t>Stendes pamatskola</t>
  </si>
  <si>
    <t>Valdemārpils vidusskola</t>
  </si>
  <si>
    <t>Pastendes pamatskola</t>
  </si>
  <si>
    <t>Laucienes pamatskola</t>
  </si>
  <si>
    <t>Lībagu sākumskola</t>
  </si>
  <si>
    <t>Rojas vidusskola</t>
  </si>
  <si>
    <t>Mērsraga vidusskola</t>
  </si>
  <si>
    <t>Dundagas vidusskola</t>
  </si>
  <si>
    <t>Kopā pavisam:</t>
  </si>
  <si>
    <r>
      <rPr>
        <b/>
        <sz val="7"/>
        <rFont val="Verdana"/>
        <family val="2"/>
        <charset val="186"/>
      </rPr>
      <t xml:space="preserve">Atalgojums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prēmijas un naudas balvas EKK 1148, EKK 1170)</t>
    </r>
  </si>
  <si>
    <r>
      <rPr>
        <b/>
        <sz val="7"/>
        <rFont val="Verdana"/>
        <family val="2"/>
        <charset val="186"/>
      </rPr>
      <t>VSAOI, pabalsti un kompensācijas</t>
    </r>
    <r>
      <rPr>
        <sz val="7"/>
        <rFont val="Verdana"/>
        <family val="2"/>
        <charset val="186"/>
      </rPr>
      <t xml:space="preserve"> 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VSAOI no EKK 1148, EKK 1170)</t>
    </r>
  </si>
  <si>
    <r>
      <rPr>
        <b/>
        <sz val="7"/>
        <rFont val="Verdana"/>
        <family val="2"/>
        <charset val="186"/>
      </rPr>
      <t xml:space="preserve">Mācību, darba un dienesta komandējumi, dienesta, darba braucieni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ārvalstu mācību, darba un dienesta komandējumus EKK 2120)</t>
    </r>
  </si>
  <si>
    <r>
      <t xml:space="preserve">Dažādi pakalpojumi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izdevumus par transporta pakalpojumiem EKK 2233)</t>
    </r>
  </si>
  <si>
    <r>
      <rPr>
        <b/>
        <sz val="7"/>
        <rFont val="Verdana"/>
        <family val="2"/>
        <charset val="186"/>
      </rPr>
      <t xml:space="preserve">Remontdarbi un iestāžu uzturēšanas pakalpojumi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kapitālo remontu EKK 2241)</t>
    </r>
  </si>
  <si>
    <r>
      <rPr>
        <b/>
        <sz val="7"/>
        <rFont val="Verdana"/>
        <family val="2"/>
        <charset val="186"/>
      </rPr>
      <t xml:space="preserve">Īres un nomas maksa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transportlīdzekļu nomas maksu EKK 2262)</t>
    </r>
  </si>
  <si>
    <r>
      <rPr>
        <b/>
        <sz val="7"/>
        <rFont val="Verdana"/>
        <family val="2"/>
        <charset val="186"/>
      </rPr>
      <t xml:space="preserve">Kurināmais un enerģētiskie materiāli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degvielas izdevumus EKK 2322)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</si>
  <si>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t.sk.</t>
    </r>
    <r>
      <rPr>
        <sz val="7"/>
        <rFont val="Verdana"/>
        <family val="2"/>
        <charset val="186"/>
      </rPr>
      <t xml:space="preserve"> ēdināšanas izdevumi EKK 2363 1.-4. klasei, 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ēdin. izdev. PII, spec. PII un visp.izgl.iestādēs no 5.klases)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</si>
  <si>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ēdināšanas izdevumus)</t>
    </r>
  </si>
  <si>
    <r>
      <rPr>
        <b/>
        <sz val="8"/>
        <color theme="1"/>
        <rFont val="Verdana"/>
        <family val="2"/>
        <charset val="186"/>
      </rPr>
      <t xml:space="preserve">Izdevumi pavisam </t>
    </r>
    <r>
      <rPr>
        <sz val="8"/>
        <color theme="1"/>
        <rFont val="Verdana"/>
        <family val="2"/>
        <charset val="186"/>
      </rPr>
      <t xml:space="preserve">(SUM(4:19)) </t>
    </r>
  </si>
  <si>
    <t>2.pielikums</t>
  </si>
  <si>
    <t>Talsu pilsētas skola ar zemākajām viena izglītojamā izmaksām (bez 1.-4.klases ēdināšanas līdzfinansējuma)</t>
  </si>
  <si>
    <t>Faktiskās izmaksas uz vienu izglītojamo (vidēji)</t>
  </si>
  <si>
    <t>Sagatavotājs</t>
  </si>
  <si>
    <r>
      <t>Faktiskās izmaksas uz vienu izglītojamo</t>
    </r>
    <r>
      <rPr>
        <sz val="8"/>
        <color rgb="FFFF0000"/>
        <rFont val="Verdana"/>
        <family val="2"/>
        <charset val="186"/>
      </rPr>
      <t xml:space="preserve"> </t>
    </r>
    <r>
      <rPr>
        <sz val="8"/>
        <rFont val="Verdana"/>
        <family val="2"/>
        <charset val="186"/>
      </rPr>
      <t>(vidēji)</t>
    </r>
  </si>
  <si>
    <t>Virbu PII "Zīļuks"</t>
  </si>
  <si>
    <r>
      <t xml:space="preserve">Skolēnu / audzēkņu skaits 01.09. 2024. </t>
    </r>
    <r>
      <rPr>
        <sz val="7"/>
        <color theme="1"/>
        <rFont val="Verdana"/>
        <family val="2"/>
        <charset val="186"/>
      </rPr>
      <t>(avots: Valsts Izglītības Informācijas Sistēma)</t>
    </r>
  </si>
  <si>
    <t>liene.ugrika@talsi.lv</t>
  </si>
  <si>
    <t>Liene Ugrika, 20227387</t>
  </si>
  <si>
    <t>Aprēķins veikts pēc 2024.gada naudas plūsmas izdevumiem, pamatojoties uz Ministru kabineta 28.06.2016. noteikumu Nr.418 "Kārtība, kādā veicami pašvaldību savstarpējie norēķini par izglītības iestāžu sniegtajiem pakalpojumiem" 9.punktu.</t>
  </si>
  <si>
    <t>Aprēķins veikts pēc 2024.gada naudas plūsmas izdevumiem, pamatojoties uz Ministru kabineta 28.06.2016. noteikumu Nr.418 "Kārtība, kādā veicami pašvaldību savstarpējie norēķini par izglītības iestāžu sniegtajiem pakalpojumiem" 9.punktu, neiekļaujot 1.-4.klašu ēdināšanas izmaksas</t>
  </si>
  <si>
    <t xml:space="preserve">Izglītojamā izmaksas Talsu novada pašvaldības dibinātajās izglītības iestādēs periodam no 2025. gada 1. septembra līdz 2025. gada 31. decembrim </t>
  </si>
  <si>
    <t xml:space="preserve">Izglītojamā izmaksas periodam no 2025. gada 1. septembra līdz 2025. gada 31. decembrim, kādā apmērā Talsu novada pašvaldība piedalās privāto izglītības iestāžu finansēšanā </t>
  </si>
  <si>
    <t>Talsu novada pašvaldības domes ____.09.2025. lēmumam Nr._____</t>
  </si>
  <si>
    <r>
      <t xml:space="preserve">Skolēnu / audzēkņu skaits 01.09. 2025. </t>
    </r>
    <r>
      <rPr>
        <sz val="7"/>
        <rFont val="Verdana"/>
        <family val="2"/>
        <charset val="186"/>
      </rPr>
      <t>(avots: Valsts Izglītības Informācijas Sistēma)</t>
    </r>
  </si>
  <si>
    <t>Domes priekšsēdētājs                                    A.Bērziņš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</si>
</sst>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7"/>
      <name val="Verdana"/>
      <family val="2"/>
      <charset val="186"/>
    </font>
    <font>
      <b/>
      <sz val="7"/>
      <name val="Verdana"/>
      <family val="2"/>
      <charset val="186"/>
    </font>
    <font>
      <b/>
      <sz val="11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sz val="6.5"/>
      <name val="Verdana"/>
      <family val="2"/>
      <charset val="186"/>
    </font>
    <font>
      <i/>
      <sz val="6"/>
      <name val="Verdana"/>
      <family val="2"/>
      <charset val="186"/>
    </font>
    <font>
      <sz val="11"/>
      <name val="Calibri"/>
      <family val="2"/>
      <scheme val="minor"/>
    </font>
    <font>
      <u val="single"/>
      <sz val="7"/>
      <name val="Verdana"/>
      <family val="2"/>
      <charset val="186"/>
    </font>
    <font>
      <i/>
      <sz val="9"/>
      <name val="Verdana"/>
      <family val="2"/>
      <charset val="186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sz val="6"/>
      <color theme="1"/>
      <name val="Verdana"/>
      <family val="2"/>
      <charset val="186"/>
    </font>
    <font>
      <sz val="6"/>
      <name val="Verdana"/>
      <family val="2"/>
      <charset val="186"/>
    </font>
    <font>
      <sz val="7"/>
      <color theme="1"/>
      <name val="Verdana"/>
      <family val="2"/>
      <charset val="186"/>
    </font>
    <font>
      <b/>
      <sz val="7"/>
      <color rgb="FFFF0000"/>
      <name val="Verdana"/>
      <family val="2"/>
      <charset val="186"/>
    </font>
    <font>
      <sz val="7"/>
      <color rgb="FFFF0000"/>
      <name val="Verdana"/>
      <family val="2"/>
      <charset val="186"/>
    </font>
    <font>
      <i/>
      <sz val="8"/>
      <name val="Verdana"/>
      <family val="2"/>
      <charset val="186"/>
    </font>
    <font>
      <sz val="8"/>
      <color rgb="FFFF0000"/>
      <name val="Verdana"/>
      <family val="2"/>
      <charset val="186"/>
    </font>
    <font>
      <sz val="12"/>
      <color theme="1"/>
      <name val="Times New Roman"/>
      <family val="1"/>
      <charset val="186"/>
    </font>
    <font>
      <u val="single"/>
      <sz val="11"/>
      <color theme="10"/>
      <name val="Calibri"/>
      <family val="2"/>
      <charset val="186"/>
      <scheme val="minor"/>
    </font>
    <font>
      <b/>
      <sz val="8"/>
      <color indexed="8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1000056266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09000992775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4" fillId="0" borderId="0" applyNumberFormat="0" applyFill="0" applyBorder="0" applyAlignment="0" applyProtection="0"/>
  </cellStyleXfs>
  <cellXfs count="159">
    <xf numFmtId="0" fontId="0" fillId="0" borderId="0" xfId="0"/>
    <xf numFmtId="0" fontId="6" fillId="0" borderId="1" xfId="20" applyFont="1" applyBorder="1" applyAlignment="1">
      <alignment horizontal="center" vertical="center"/>
      <protection/>
    </xf>
    <xf numFmtId="0" fontId="2" fillId="0" borderId="0" xfId="20" applyFont="1" applyAlignment="1">
      <alignment horizontal="right"/>
      <protection/>
    </xf>
    <xf numFmtId="0" fontId="6" fillId="0" borderId="2" xfId="20" applyFont="1" applyBorder="1" applyAlignment="1">
      <alignment horizontal="center" vertical="center"/>
      <protection/>
    </xf>
    <xf numFmtId="0" fontId="2" fillId="0" borderId="0" xfId="20" applyFont="1">
      <alignment/>
      <protection/>
    </xf>
    <xf numFmtId="0" fontId="2" fillId="0" borderId="0" xfId="20" applyFont="1" applyAlignment="1">
      <alignment horizontal="center"/>
      <protection/>
    </xf>
    <xf numFmtId="0" fontId="3" fillId="0" borderId="0" xfId="20" applyFont="1">
      <alignment/>
      <protection/>
    </xf>
    <xf numFmtId="0" fontId="3" fillId="0" borderId="0" xfId="20" applyFont="1" applyAlignment="1">
      <alignment horizontal="center"/>
      <protection/>
    </xf>
    <xf numFmtId="0" fontId="6" fillId="0" borderId="3" xfId="20" applyFont="1" applyBorder="1" applyAlignment="1">
      <alignment horizontal="center" vertical="center"/>
      <protection/>
    </xf>
    <xf numFmtId="2" fontId="5" fillId="0" borderId="4" xfId="20" applyNumberFormat="1" applyFont="1" applyBorder="1" applyAlignment="1">
      <alignment vertical="center"/>
      <protection/>
    </xf>
    <xf numFmtId="2" fontId="5" fillId="0" borderId="5" xfId="20" applyNumberFormat="1" applyFont="1" applyBorder="1" applyAlignment="1">
      <alignment vertical="center"/>
      <protection/>
    </xf>
    <xf numFmtId="1" fontId="6" fillId="2" borderId="6" xfId="20" applyNumberFormat="1" applyFont="1" applyFill="1" applyBorder="1" applyAlignment="1">
      <alignment horizontal="right" vertical="center"/>
      <protection/>
    </xf>
    <xf numFmtId="2" fontId="5" fillId="0" borderId="7" xfId="20" applyNumberFormat="1" applyFont="1" applyBorder="1" applyAlignment="1">
      <alignment vertical="center"/>
      <protection/>
    </xf>
    <xf numFmtId="2" fontId="5" fillId="0" borderId="8" xfId="20" applyNumberFormat="1" applyFont="1" applyBorder="1" applyAlignment="1">
      <alignment vertical="center"/>
      <protection/>
    </xf>
    <xf numFmtId="0" fontId="8" fillId="0" borderId="0" xfId="20" applyFont="1" applyAlignment="1">
      <alignment vertical="center"/>
      <protection/>
    </xf>
    <xf numFmtId="2" fontId="3" fillId="0" borderId="0" xfId="20" applyNumberFormat="1" applyFont="1">
      <alignment/>
      <protection/>
    </xf>
    <xf numFmtId="2" fontId="2" fillId="0" borderId="0" xfId="20" applyNumberFormat="1" applyFont="1">
      <alignment/>
      <protection/>
    </xf>
    <xf numFmtId="0" fontId="9" fillId="0" borderId="0" xfId="20" applyFont="1">
      <alignment/>
      <protection/>
    </xf>
    <xf numFmtId="0" fontId="3" fillId="0" borderId="3" xfId="20" applyFont="1" applyBorder="1" applyAlignment="1">
      <alignment horizontal="center" vertical="center" textRotation="90" wrapText="1"/>
      <protection/>
    </xf>
    <xf numFmtId="0" fontId="2" fillId="0" borderId="3" xfId="20" applyFont="1" applyBorder="1" applyAlignment="1">
      <alignment horizontal="center" vertical="center" textRotation="90" wrapText="1"/>
      <protection/>
    </xf>
    <xf numFmtId="0" fontId="2" fillId="0" borderId="2" xfId="20" applyFont="1" applyBorder="1" applyAlignment="1">
      <alignment horizontal="center" vertical="center" textRotation="90" wrapText="1"/>
      <protection/>
    </xf>
    <xf numFmtId="0" fontId="3" fillId="0" borderId="2" xfId="20" applyFont="1" applyBorder="1" applyAlignment="1">
      <alignment horizontal="center" vertical="center" textRotation="90" wrapText="1"/>
      <protection/>
    </xf>
    <xf numFmtId="1" fontId="5" fillId="0" borderId="3" xfId="20" applyNumberFormat="1" applyFont="1" applyBorder="1" applyAlignment="1">
      <alignment horizontal="center" vertical="center"/>
      <protection/>
    </xf>
    <xf numFmtId="2" fontId="9" fillId="0" borderId="0" xfId="20" applyNumberFormat="1" applyFont="1">
      <alignment/>
      <protection/>
    </xf>
    <xf numFmtId="0" fontId="9" fillId="0" borderId="0" xfId="20" applyFont="1" applyAlignment="1">
      <alignment horizontal="center"/>
      <protection/>
    </xf>
    <xf numFmtId="0" fontId="6" fillId="3" borderId="3" xfId="20" applyFont="1" applyFill="1" applyBorder="1" applyAlignment="1">
      <alignment horizontal="center" vertical="center"/>
      <protection/>
    </xf>
    <xf numFmtId="0" fontId="5" fillId="0" borderId="0" xfId="20" applyFont="1" applyAlignment="1">
      <alignment vertical="center"/>
      <protection/>
    </xf>
    <xf numFmtId="0" fontId="0" fillId="0" borderId="0" xfId="20">
      <alignment/>
      <protection/>
    </xf>
    <xf numFmtId="0" fontId="12" fillId="0" borderId="0" xfId="20" applyFont="1">
      <alignment/>
      <protection/>
    </xf>
    <xf numFmtId="0" fontId="13" fillId="0" borderId="0" xfId="20" applyFont="1">
      <alignment/>
      <protection/>
    </xf>
    <xf numFmtId="0" fontId="0" fillId="0" borderId="0" xfId="20" applyAlignment="1">
      <alignment horizontal="right" wrapText="1"/>
      <protection/>
    </xf>
    <xf numFmtId="0" fontId="13" fillId="0" borderId="0" xfId="20" applyFont="1" applyAlignment="1">
      <alignment horizontal="right" wrapText="1"/>
      <protection/>
    </xf>
    <xf numFmtId="0" fontId="15" fillId="0" borderId="2" xfId="20" applyFont="1" applyBorder="1" applyAlignment="1">
      <alignment horizontal="center" vertical="center"/>
      <protection/>
    </xf>
    <xf numFmtId="0" fontId="19" fillId="0" borderId="0" xfId="20" applyFont="1">
      <alignment/>
      <protection/>
    </xf>
    <xf numFmtId="0" fontId="18" fillId="0" borderId="0" xfId="20" applyFont="1" applyAlignment="1">
      <alignment horizontal="right"/>
      <protection/>
    </xf>
    <xf numFmtId="0" fontId="20" fillId="0" borderId="0" xfId="20" applyFont="1">
      <alignment/>
      <protection/>
    </xf>
    <xf numFmtId="0" fontId="6" fillId="0" borderId="1" xfId="20" applyFont="1" applyBorder="1" applyAlignment="1">
      <alignment horizontal="center" vertical="center" wrapText="1"/>
      <protection/>
    </xf>
    <xf numFmtId="0" fontId="6" fillId="0" borderId="9" xfId="20" applyFont="1" applyBorder="1" applyAlignment="1">
      <alignment horizontal="center" vertical="center"/>
      <protection/>
    </xf>
    <xf numFmtId="0" fontId="6" fillId="0" borderId="9" xfId="20" applyFont="1" applyBorder="1" applyAlignment="1">
      <alignment horizontal="center" vertical="center" wrapText="1"/>
      <protection/>
    </xf>
    <xf numFmtId="0" fontId="17" fillId="0" borderId="10" xfId="20" applyFont="1" applyBorder="1" applyAlignment="1">
      <alignment horizontal="center" vertical="center" wrapText="1"/>
      <protection/>
    </xf>
    <xf numFmtId="0" fontId="16" fillId="0" borderId="11" xfId="20" applyFont="1" applyBorder="1" applyAlignment="1">
      <alignment horizontal="center" vertical="center" wrapText="1"/>
      <protection/>
    </xf>
    <xf numFmtId="0" fontId="17" fillId="0" borderId="11" xfId="20" applyFont="1" applyBorder="1" applyAlignment="1">
      <alignment horizontal="center" vertical="center" wrapText="1"/>
      <protection/>
    </xf>
    <xf numFmtId="0" fontId="17" fillId="0" borderId="12" xfId="20" applyFont="1" applyBorder="1" applyAlignment="1">
      <alignment horizontal="center" vertical="center" wrapText="1"/>
      <protection/>
    </xf>
    <xf numFmtId="0" fontId="16" fillId="0" borderId="12" xfId="20" applyFont="1" applyBorder="1" applyAlignment="1">
      <alignment horizontal="center" vertical="center" wrapText="1"/>
      <protection/>
    </xf>
    <xf numFmtId="0" fontId="16" fillId="0" borderId="8" xfId="20" applyFont="1" applyBorder="1" applyAlignment="1">
      <alignment horizontal="center" vertical="center" wrapText="1"/>
      <protection/>
    </xf>
    <xf numFmtId="0" fontId="5" fillId="0" borderId="13" xfId="20" applyFont="1" applyBorder="1" applyAlignment="1">
      <alignment horizontal="justify" vertical="center" wrapText="1"/>
      <protection/>
    </xf>
    <xf numFmtId="2" fontId="5" fillId="0" borderId="3" xfId="20" applyNumberFormat="1" applyFont="1" applyBorder="1" applyAlignment="1">
      <alignment horizontal="center" vertical="center"/>
      <protection/>
    </xf>
    <xf numFmtId="2" fontId="5" fillId="0" borderId="4" xfId="20" applyNumberFormat="1" applyFont="1" applyBorder="1" applyAlignment="1">
      <alignment horizontal="center" vertical="center"/>
      <protection/>
    </xf>
    <xf numFmtId="1" fontId="6" fillId="4" borderId="6" xfId="20" applyNumberFormat="1" applyFont="1" applyFill="1" applyBorder="1" applyAlignment="1">
      <alignment horizontal="right" vertical="center"/>
      <protection/>
    </xf>
    <xf numFmtId="1" fontId="6" fillId="4" borderId="6" xfId="20" applyNumberFormat="1" applyFont="1" applyFill="1" applyBorder="1" applyAlignment="1">
      <alignment vertical="center"/>
      <protection/>
    </xf>
    <xf numFmtId="2" fontId="6" fillId="4" borderId="14" xfId="20" applyNumberFormat="1" applyFont="1" applyFill="1" applyBorder="1" applyAlignment="1">
      <alignment vertical="center"/>
      <protection/>
    </xf>
    <xf numFmtId="2" fontId="6" fillId="2" borderId="14" xfId="20" applyNumberFormat="1" applyFont="1" applyFill="1" applyBorder="1" applyAlignment="1">
      <alignment horizontal="right" vertical="center"/>
      <protection/>
    </xf>
    <xf numFmtId="0" fontId="7" fillId="0" borderId="11" xfId="20" applyFont="1" applyBorder="1" applyAlignment="1">
      <alignment horizontal="center" vertical="center" wrapText="1"/>
      <protection/>
    </xf>
    <xf numFmtId="0" fontId="7" fillId="0" borderId="15" xfId="20" applyFont="1" applyBorder="1" applyAlignment="1">
      <alignment horizontal="center" vertical="center" wrapText="1"/>
      <protection/>
    </xf>
    <xf numFmtId="0" fontId="7" fillId="0" borderId="8" xfId="20" applyFont="1" applyBorder="1" applyAlignment="1">
      <alignment horizontal="center" vertical="center" wrapText="1"/>
      <protection/>
    </xf>
    <xf numFmtId="0" fontId="6" fillId="0" borderId="16" xfId="20" applyFont="1" applyBorder="1" applyAlignment="1">
      <alignment horizontal="center" vertical="center" wrapText="1"/>
      <protection/>
    </xf>
    <xf numFmtId="0" fontId="7" fillId="0" borderId="17" xfId="20" applyFont="1" applyBorder="1" applyAlignment="1">
      <alignment horizontal="center" vertical="center" wrapText="1"/>
      <protection/>
    </xf>
    <xf numFmtId="1" fontId="6" fillId="2" borderId="18" xfId="20" applyNumberFormat="1" applyFont="1" applyFill="1" applyBorder="1" applyAlignment="1">
      <alignment horizontal="right" vertical="center"/>
      <protection/>
    </xf>
    <xf numFmtId="1" fontId="6" fillId="4" borderId="18" xfId="20" applyNumberFormat="1" applyFont="1" applyFill="1" applyBorder="1" applyAlignment="1">
      <alignment vertical="center"/>
      <protection/>
    </xf>
    <xf numFmtId="0" fontId="7" fillId="0" borderId="19" xfId="20" applyFont="1" applyBorder="1" applyAlignment="1">
      <alignment horizontal="center" vertical="center" wrapText="1"/>
      <protection/>
    </xf>
    <xf numFmtId="2" fontId="6" fillId="2" borderId="20" xfId="20" applyNumberFormat="1" applyFont="1" applyFill="1" applyBorder="1" applyAlignment="1">
      <alignment horizontal="right" vertical="center"/>
      <protection/>
    </xf>
    <xf numFmtId="2" fontId="5" fillId="0" borderId="21" xfId="20" applyNumberFormat="1" applyFont="1" applyBorder="1" applyAlignment="1">
      <alignment vertical="center"/>
      <protection/>
    </xf>
    <xf numFmtId="2" fontId="5" fillId="0" borderId="13" xfId="20" applyNumberFormat="1" applyFont="1" applyBorder="1" applyAlignment="1">
      <alignment vertical="center"/>
      <protection/>
    </xf>
    <xf numFmtId="2" fontId="5" fillId="0" borderId="22" xfId="20" applyNumberFormat="1" applyFont="1" applyBorder="1" applyAlignment="1">
      <alignment vertical="center"/>
      <protection/>
    </xf>
    <xf numFmtId="2" fontId="5" fillId="0" borderId="19" xfId="20" applyNumberFormat="1" applyFont="1" applyBorder="1" applyAlignment="1">
      <alignment vertical="center"/>
      <protection/>
    </xf>
    <xf numFmtId="2" fontId="6" fillId="4" borderId="20" xfId="20" applyNumberFormat="1" applyFont="1" applyFill="1" applyBorder="1" applyAlignment="1">
      <alignment vertical="center"/>
      <protection/>
    </xf>
    <xf numFmtId="0" fontId="7" fillId="0" borderId="23" xfId="20" applyFont="1" applyBorder="1" applyAlignment="1">
      <alignment horizontal="center" vertical="center" wrapText="1"/>
      <protection/>
    </xf>
    <xf numFmtId="0" fontId="6" fillId="2" borderId="24" xfId="20" applyFont="1" applyFill="1" applyBorder="1" applyAlignment="1">
      <alignment horizontal="left" vertical="center"/>
      <protection/>
    </xf>
    <xf numFmtId="0" fontId="5" fillId="0" borderId="25" xfId="20" applyFont="1" applyBorder="1" applyAlignment="1">
      <alignment vertical="center"/>
      <protection/>
    </xf>
    <xf numFmtId="0" fontId="5" fillId="0" borderId="26" xfId="20" applyFont="1" applyBorder="1" applyAlignment="1">
      <alignment vertical="center"/>
      <protection/>
    </xf>
    <xf numFmtId="0" fontId="5" fillId="0" borderId="26" xfId="20" applyFont="1" applyBorder="1" applyAlignment="1">
      <alignment vertical="center" wrapText="1"/>
      <protection/>
    </xf>
    <xf numFmtId="0" fontId="5" fillId="0" borderId="27" xfId="20" applyFont="1" applyBorder="1" applyAlignment="1">
      <alignment vertical="center"/>
      <protection/>
    </xf>
    <xf numFmtId="0" fontId="6" fillId="4" borderId="24" xfId="20" applyFont="1" applyFill="1" applyBorder="1" applyAlignment="1">
      <alignment horizontal="left" vertical="center"/>
      <protection/>
    </xf>
    <xf numFmtId="1" fontId="6" fillId="2" borderId="28" xfId="20" applyNumberFormat="1" applyFont="1" applyFill="1" applyBorder="1" applyAlignment="1">
      <alignment horizontal="right" vertical="center"/>
      <protection/>
    </xf>
    <xf numFmtId="1" fontId="5" fillId="0" borderId="1" xfId="20" applyNumberFormat="1" applyFont="1" applyBorder="1" applyAlignment="1">
      <alignment vertical="center"/>
      <protection/>
    </xf>
    <xf numFmtId="1" fontId="5" fillId="0" borderId="2" xfId="20" applyNumberFormat="1" applyFont="1" applyBorder="1" applyAlignment="1">
      <alignment vertical="center"/>
      <protection/>
    </xf>
    <xf numFmtId="1" fontId="5" fillId="0" borderId="29" xfId="20" applyNumberFormat="1" applyFont="1" applyBorder="1" applyAlignment="1">
      <alignment vertical="center"/>
      <protection/>
    </xf>
    <xf numFmtId="1" fontId="5" fillId="0" borderId="30" xfId="20" applyNumberFormat="1" applyFont="1" applyBorder="1" applyAlignment="1">
      <alignment vertical="center"/>
      <protection/>
    </xf>
    <xf numFmtId="1" fontId="6" fillId="4" borderId="28" xfId="20" applyNumberFormat="1" applyFont="1" applyFill="1" applyBorder="1" applyAlignment="1">
      <alignment horizontal="right" vertical="center"/>
      <protection/>
    </xf>
    <xf numFmtId="0" fontId="7" fillId="0" borderId="31" xfId="20" applyFont="1" applyBorder="1" applyAlignment="1">
      <alignment horizontal="center" vertical="center" wrapText="1"/>
      <protection/>
    </xf>
    <xf numFmtId="0" fontId="6" fillId="2" borderId="32" xfId="20" applyFont="1" applyFill="1" applyBorder="1" applyAlignment="1">
      <alignment horizontal="center" vertical="center"/>
      <protection/>
    </xf>
    <xf numFmtId="1" fontId="5" fillId="0" borderId="33" xfId="20" applyNumberFormat="1" applyFont="1" applyBorder="1" applyAlignment="1">
      <alignment horizontal="center" vertical="center"/>
      <protection/>
    </xf>
    <xf numFmtId="1" fontId="5" fillId="0" borderId="34" xfId="20" applyNumberFormat="1" applyFont="1" applyBorder="1" applyAlignment="1">
      <alignment horizontal="center" vertical="center"/>
      <protection/>
    </xf>
    <xf numFmtId="1" fontId="5" fillId="0" borderId="35" xfId="20" applyNumberFormat="1" applyFont="1" applyBorder="1" applyAlignment="1">
      <alignment horizontal="center" vertical="center"/>
      <protection/>
    </xf>
    <xf numFmtId="1" fontId="5" fillId="0" borderId="36" xfId="20" applyNumberFormat="1" applyFont="1" applyBorder="1" applyAlignment="1">
      <alignment horizontal="center" vertical="center"/>
      <protection/>
    </xf>
    <xf numFmtId="0" fontId="6" fillId="4" borderId="32" xfId="20" applyFont="1" applyFill="1" applyBorder="1" applyAlignment="1">
      <alignment horizontal="center" vertical="center"/>
      <protection/>
    </xf>
    <xf numFmtId="0" fontId="24" fillId="0" borderId="0" xfId="21" applyAlignment="1">
      <alignment vertical="center"/>
    </xf>
    <xf numFmtId="0" fontId="5" fillId="0" borderId="37" xfId="20" applyFont="1" applyBorder="1" applyAlignment="1">
      <alignment vertical="center"/>
      <protection/>
    </xf>
    <xf numFmtId="0" fontId="5" fillId="0" borderId="38" xfId="20" applyFont="1" applyBorder="1" applyAlignment="1">
      <alignment vertical="center" wrapText="1"/>
      <protection/>
    </xf>
    <xf numFmtId="1" fontId="5" fillId="0" borderId="39" xfId="20" applyNumberFormat="1" applyFont="1" applyBorder="1" applyAlignment="1">
      <alignment horizontal="center" vertical="center"/>
      <protection/>
    </xf>
    <xf numFmtId="2" fontId="6" fillId="2" borderId="20" xfId="20" applyNumberFormat="1" applyFont="1" applyFill="1" applyBorder="1" applyAlignment="1">
      <alignment vertical="center"/>
      <protection/>
    </xf>
    <xf numFmtId="2" fontId="6" fillId="2" borderId="14" xfId="20" applyNumberFormat="1" applyFont="1" applyFill="1" applyBorder="1" applyAlignment="1">
      <alignment vertical="center"/>
      <protection/>
    </xf>
    <xf numFmtId="2" fontId="25" fillId="0" borderId="3" xfId="0" applyNumberFormat="1" applyFont="1" applyBorder="1" applyAlignment="1">
      <alignment horizontal="right" wrapText="1"/>
    </xf>
    <xf numFmtId="2" fontId="25" fillId="0" borderId="40" xfId="0" applyNumberFormat="1" applyFont="1" applyBorder="1" applyAlignment="1">
      <alignment horizontal="right" wrapText="1"/>
    </xf>
    <xf numFmtId="2" fontId="25" fillId="3" borderId="3" xfId="0" applyNumberFormat="1" applyFont="1" applyFill="1" applyBorder="1" applyAlignment="1">
      <alignment horizontal="right" wrapText="1"/>
    </xf>
    <xf numFmtId="1" fontId="5" fillId="3" borderId="2" xfId="20" applyNumberFormat="1" applyFont="1" applyFill="1" applyBorder="1" applyAlignment="1">
      <alignment vertical="center"/>
      <protection/>
    </xf>
    <xf numFmtId="2" fontId="5" fillId="3" borderId="13" xfId="20" applyNumberFormat="1" applyFont="1" applyFill="1" applyBorder="1" applyAlignment="1">
      <alignment vertical="center"/>
      <protection/>
    </xf>
    <xf numFmtId="2" fontId="5" fillId="3" borderId="4" xfId="20" applyNumberFormat="1" applyFont="1" applyFill="1" applyBorder="1" applyAlignment="1">
      <alignment vertical="center"/>
      <protection/>
    </xf>
    <xf numFmtId="1" fontId="5" fillId="3" borderId="29" xfId="20" applyNumberFormat="1" applyFont="1" applyFill="1" applyBorder="1" applyAlignment="1">
      <alignment vertical="center"/>
      <protection/>
    </xf>
    <xf numFmtId="2" fontId="5" fillId="3" borderId="22" xfId="20" applyNumberFormat="1" applyFont="1" applyFill="1" applyBorder="1" applyAlignment="1">
      <alignment vertical="center"/>
      <protection/>
    </xf>
    <xf numFmtId="2" fontId="5" fillId="3" borderId="7" xfId="20" applyNumberFormat="1" applyFont="1" applyFill="1" applyBorder="1" applyAlignment="1">
      <alignment vertical="center"/>
      <protection/>
    </xf>
    <xf numFmtId="1" fontId="5" fillId="3" borderId="41" xfId="20" applyNumberFormat="1" applyFont="1" applyFill="1" applyBorder="1" applyAlignment="1">
      <alignment vertical="center"/>
      <protection/>
    </xf>
    <xf numFmtId="2" fontId="25" fillId="3" borderId="42" xfId="0" applyNumberFormat="1" applyFont="1" applyFill="1" applyBorder="1" applyAlignment="1">
      <alignment horizontal="right" wrapText="1"/>
    </xf>
    <xf numFmtId="2" fontId="5" fillId="3" borderId="43" xfId="20" applyNumberFormat="1" applyFont="1" applyFill="1" applyBorder="1" applyAlignment="1">
      <alignment vertical="center"/>
      <protection/>
    </xf>
    <xf numFmtId="2" fontId="5" fillId="3" borderId="44" xfId="20" applyNumberFormat="1" applyFont="1" applyFill="1" applyBorder="1" applyAlignment="1">
      <alignment vertical="center"/>
      <protection/>
    </xf>
    <xf numFmtId="0" fontId="2" fillId="0" borderId="0" xfId="20" applyFont="1" applyAlignment="1">
      <alignment horizontal="right"/>
      <protection/>
    </xf>
    <xf numFmtId="0" fontId="6" fillId="0" borderId="45" xfId="20" applyFont="1" applyBorder="1" applyAlignment="1">
      <alignment horizontal="center" vertical="center" wrapText="1"/>
      <protection/>
    </xf>
    <xf numFmtId="0" fontId="6" fillId="0" borderId="46" xfId="20" applyFont="1" applyBorder="1" applyAlignment="1">
      <alignment horizontal="center" vertical="center" wrapText="1"/>
      <protection/>
    </xf>
    <xf numFmtId="0" fontId="6" fillId="0" borderId="35" xfId="20" applyFont="1" applyBorder="1" applyAlignment="1">
      <alignment horizontal="center" vertical="center" wrapText="1"/>
      <protection/>
    </xf>
    <xf numFmtId="0" fontId="5" fillId="0" borderId="47" xfId="20" applyFont="1" applyBorder="1" applyAlignment="1">
      <alignment horizontal="center" vertical="center" wrapText="1"/>
      <protection/>
    </xf>
    <xf numFmtId="0" fontId="5" fillId="0" borderId="48" xfId="20" applyFont="1" applyBorder="1" applyAlignment="1">
      <alignment horizontal="center" vertical="center" wrapText="1"/>
      <protection/>
    </xf>
    <xf numFmtId="0" fontId="5" fillId="0" borderId="29" xfId="20" applyFont="1" applyBorder="1" applyAlignment="1">
      <alignment horizontal="center" vertical="center" wrapText="1"/>
      <protection/>
    </xf>
    <xf numFmtId="0" fontId="6" fillId="0" borderId="16" xfId="20" applyFont="1" applyBorder="1" applyAlignment="1">
      <alignment horizontal="center" vertical="center"/>
      <protection/>
    </xf>
    <xf numFmtId="0" fontId="6" fillId="0" borderId="49" xfId="20" applyFont="1" applyBorder="1" applyAlignment="1">
      <alignment horizontal="center" vertical="center"/>
      <protection/>
    </xf>
    <xf numFmtId="0" fontId="6" fillId="0" borderId="1" xfId="20" applyFont="1" applyBorder="1" applyAlignment="1">
      <alignment horizontal="center" vertical="center"/>
      <protection/>
    </xf>
    <xf numFmtId="0" fontId="5" fillId="0" borderId="21" xfId="20" applyFont="1" applyBorder="1" applyAlignment="1">
      <alignment horizontal="center" vertical="center" wrapText="1"/>
      <protection/>
    </xf>
    <xf numFmtId="0" fontId="5" fillId="0" borderId="5" xfId="20" applyFont="1" applyBorder="1" applyAlignment="1">
      <alignment horizontal="center" vertical="center" wrapText="1"/>
      <protection/>
    </xf>
    <xf numFmtId="0" fontId="5" fillId="0" borderId="13" xfId="20" applyFont="1" applyBorder="1" applyAlignment="1">
      <alignment horizontal="center" vertical="center" wrapText="1"/>
      <protection/>
    </xf>
    <xf numFmtId="0" fontId="5" fillId="0" borderId="4" xfId="20" applyFont="1" applyBorder="1" applyAlignment="1">
      <alignment horizontal="center" vertical="center" wrapText="1"/>
      <protection/>
    </xf>
    <xf numFmtId="0" fontId="2" fillId="0" borderId="42" xfId="20" applyFont="1" applyBorder="1" applyAlignment="1">
      <alignment horizontal="center" vertical="center" textRotation="90" wrapText="1"/>
      <protection/>
    </xf>
    <xf numFmtId="0" fontId="2" fillId="0" borderId="50" xfId="20" applyFont="1" applyBorder="1" applyAlignment="1">
      <alignment horizontal="center" vertical="center" textRotation="90" wrapText="1"/>
      <protection/>
    </xf>
    <xf numFmtId="0" fontId="2" fillId="0" borderId="40" xfId="20" applyFont="1" applyBorder="1" applyAlignment="1">
      <alignment horizontal="center" vertical="center" textRotation="90" wrapText="1"/>
      <protection/>
    </xf>
    <xf numFmtId="0" fontId="11" fillId="0" borderId="51" xfId="20" applyFont="1" applyBorder="1" applyAlignment="1">
      <alignment horizontal="center" vertical="center" wrapText="1"/>
      <protection/>
    </xf>
    <xf numFmtId="0" fontId="23" fillId="0" borderId="0" xfId="20" applyFont="1" applyAlignment="1">
      <alignment horizontal="center"/>
      <protection/>
    </xf>
    <xf numFmtId="0" fontId="5" fillId="0" borderId="52" xfId="20" applyFont="1" applyBorder="1" applyAlignment="1">
      <alignment horizontal="center" vertical="center" wrapText="1"/>
      <protection/>
    </xf>
    <xf numFmtId="0" fontId="5" fillId="0" borderId="53" xfId="20" applyFont="1" applyBorder="1" applyAlignment="1">
      <alignment horizontal="center" vertical="center" wrapText="1"/>
      <protection/>
    </xf>
    <xf numFmtId="0" fontId="5" fillId="0" borderId="37" xfId="20" applyFont="1" applyBorder="1" applyAlignment="1">
      <alignment horizontal="center" vertical="center" wrapText="1"/>
      <protection/>
    </xf>
    <xf numFmtId="0" fontId="4" fillId="0" borderId="17" xfId="20" applyFont="1" applyBorder="1" applyAlignment="1">
      <alignment horizontal="center" vertical="center" wrapText="1"/>
      <protection/>
    </xf>
    <xf numFmtId="0" fontId="3" fillId="0" borderId="54" xfId="20" applyFont="1" applyBorder="1" applyAlignment="1">
      <alignment horizontal="center" vertical="center"/>
      <protection/>
    </xf>
    <xf numFmtId="0" fontId="3" fillId="0" borderId="55" xfId="20" applyFont="1" applyBorder="1" applyAlignment="1">
      <alignment horizontal="center" vertical="center"/>
      <protection/>
    </xf>
    <xf numFmtId="0" fontId="3" fillId="0" borderId="2" xfId="20" applyFont="1" applyBorder="1" applyAlignment="1">
      <alignment horizontal="center" vertical="center"/>
      <protection/>
    </xf>
    <xf numFmtId="0" fontId="2" fillId="0" borderId="54" xfId="20" applyFont="1" applyBorder="1" applyAlignment="1">
      <alignment horizontal="center" vertical="center" wrapText="1"/>
      <protection/>
    </xf>
    <xf numFmtId="0" fontId="2" fillId="0" borderId="55" xfId="20" applyFont="1" applyBorder="1" applyAlignment="1">
      <alignment horizontal="center" vertical="center" wrapText="1"/>
      <protection/>
    </xf>
    <xf numFmtId="0" fontId="2" fillId="0" borderId="2" xfId="20" applyFont="1" applyBorder="1" applyAlignment="1">
      <alignment horizontal="center" vertical="center" wrapText="1"/>
      <protection/>
    </xf>
    <xf numFmtId="0" fontId="5" fillId="0" borderId="42" xfId="20" applyFont="1" applyBorder="1" applyAlignment="1">
      <alignment horizontal="center" vertical="center" textRotation="90" wrapText="1"/>
      <protection/>
    </xf>
    <xf numFmtId="0" fontId="5" fillId="0" borderId="50" xfId="20" applyFont="1" applyBorder="1" applyAlignment="1">
      <alignment horizontal="center" vertical="center" textRotation="90" wrapText="1"/>
      <protection/>
    </xf>
    <xf numFmtId="0" fontId="5" fillId="0" borderId="40" xfId="20" applyFont="1" applyBorder="1" applyAlignment="1">
      <alignment horizontal="center" vertical="center" textRotation="90" wrapText="1"/>
      <protection/>
    </xf>
    <xf numFmtId="0" fontId="3" fillId="0" borderId="56" xfId="20" applyFont="1" applyBorder="1" applyAlignment="1">
      <alignment horizontal="center" vertical="center" textRotation="90" wrapText="1"/>
      <protection/>
    </xf>
    <xf numFmtId="0" fontId="3" fillId="0" borderId="57" xfId="20" applyFont="1" applyBorder="1" applyAlignment="1">
      <alignment horizontal="center" vertical="center" textRotation="90" wrapText="1"/>
      <protection/>
    </xf>
    <xf numFmtId="0" fontId="3" fillId="0" borderId="58" xfId="20" applyFont="1" applyBorder="1" applyAlignment="1">
      <alignment horizontal="center" vertical="center" textRotation="90" wrapText="1"/>
      <protection/>
    </xf>
    <xf numFmtId="0" fontId="3" fillId="0" borderId="42" xfId="20" applyFont="1" applyBorder="1" applyAlignment="1">
      <alignment horizontal="center" vertical="center" textRotation="90" wrapText="1"/>
      <protection/>
    </xf>
    <xf numFmtId="0" fontId="3" fillId="0" borderId="50" xfId="20" applyFont="1" applyBorder="1" applyAlignment="1">
      <alignment horizontal="center" vertical="center" textRotation="90" wrapText="1"/>
      <protection/>
    </xf>
    <xf numFmtId="0" fontId="3" fillId="0" borderId="40" xfId="20" applyFont="1" applyBorder="1" applyAlignment="1">
      <alignment horizontal="center" vertical="center" textRotation="90" wrapText="1"/>
      <protection/>
    </xf>
    <xf numFmtId="0" fontId="21" fillId="0" borderId="51" xfId="20" applyFont="1" applyBorder="1" applyAlignment="1">
      <alignment horizontal="left" vertical="center" wrapText="1"/>
      <protection/>
    </xf>
    <xf numFmtId="0" fontId="4" fillId="0" borderId="0" xfId="20" applyFont="1" applyAlignment="1">
      <alignment horizontal="center" vertical="center" wrapText="1"/>
      <protection/>
    </xf>
    <xf numFmtId="0" fontId="4" fillId="0" borderId="0" xfId="20" applyFont="1" applyAlignment="1">
      <alignment horizontal="center" vertical="center"/>
      <protection/>
    </xf>
    <xf numFmtId="0" fontId="5" fillId="0" borderId="59" xfId="20" applyFont="1" applyBorder="1" applyAlignment="1">
      <alignment horizontal="center" vertical="center" wrapText="1"/>
      <protection/>
    </xf>
    <xf numFmtId="0" fontId="5" fillId="0" borderId="60" xfId="20" applyFont="1" applyBorder="1" applyAlignment="1">
      <alignment horizontal="center" vertical="center" wrapText="1"/>
      <protection/>
    </xf>
    <xf numFmtId="0" fontId="5" fillId="0" borderId="22" xfId="20" applyFont="1" applyBorder="1" applyAlignment="1">
      <alignment horizontal="center" vertical="center" wrapText="1"/>
      <protection/>
    </xf>
    <xf numFmtId="0" fontId="15" fillId="0" borderId="61" xfId="20" applyFont="1" applyBorder="1" applyAlignment="1">
      <alignment horizontal="center" vertical="center" wrapText="1"/>
      <protection/>
    </xf>
    <xf numFmtId="0" fontId="15" fillId="0" borderId="50" xfId="20" applyFont="1" applyBorder="1" applyAlignment="1">
      <alignment horizontal="center" vertical="center" wrapText="1"/>
      <protection/>
    </xf>
    <xf numFmtId="0" fontId="15" fillId="0" borderId="40" xfId="20" applyFont="1" applyBorder="1" applyAlignment="1">
      <alignment horizontal="center" vertical="center" wrapText="1"/>
      <protection/>
    </xf>
    <xf numFmtId="0" fontId="14" fillId="0" borderId="61" xfId="20" applyFont="1" applyBorder="1" applyAlignment="1">
      <alignment horizontal="center" vertical="center" wrapText="1"/>
      <protection/>
    </xf>
    <xf numFmtId="0" fontId="14" fillId="0" borderId="50" xfId="20" applyFont="1" applyBorder="1" applyAlignment="1">
      <alignment horizontal="center" vertical="center" wrapText="1"/>
      <protection/>
    </xf>
    <xf numFmtId="0" fontId="14" fillId="0" borderId="40" xfId="20" applyFont="1" applyBorder="1" applyAlignment="1">
      <alignment horizontal="center" vertical="center" wrapText="1"/>
      <protection/>
    </xf>
    <xf numFmtId="0" fontId="14" fillId="0" borderId="9" xfId="20" applyFont="1" applyBorder="1" applyAlignment="1">
      <alignment horizontal="center" vertical="center" wrapText="1"/>
      <protection/>
    </xf>
    <xf numFmtId="0" fontId="14" fillId="0" borderId="5" xfId="20" applyFont="1" applyBorder="1" applyAlignment="1">
      <alignment horizontal="center" vertical="center" wrapText="1"/>
      <protection/>
    </xf>
    <xf numFmtId="0" fontId="14" fillId="0" borderId="3" xfId="20" applyFont="1" applyBorder="1" applyAlignment="1">
      <alignment horizontal="center" vertical="center" wrapText="1"/>
      <protection/>
    </xf>
    <xf numFmtId="0" fontId="14" fillId="0" borderId="4" xfId="20" applyFont="1" applyBorder="1" applyAlignment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3" xfId="20"/>
    <cellStyle name="Hipersaite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liene.ugrika@talsi.lv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hyperlink" Target="mailto:liene.ugrika@talsi.lv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5B22BCF-73E7-4609-82BD-ACAC6B210955}">
  <sheetPr>
    <pageSetUpPr fitToPage="1"/>
  </sheetPr>
  <dimension ref="A1:W45"/>
  <sheetViews>
    <sheetView tabSelected="1" workbookViewId="0" topLeftCell="A1">
      <selection pane="topLeft" activeCell="D46" sqref="D46"/>
    </sheetView>
  </sheetViews>
  <sheetFormatPr defaultColWidth="9.14428571428571" defaultRowHeight="15"/>
  <cols>
    <col min="1" max="1" width="38.7142857142857" style="17" customWidth="1"/>
    <col min="2" max="2" width="10.5714285714286" style="24" customWidth="1"/>
    <col min="3" max="3" width="11.1428571428571" style="17" customWidth="1"/>
    <col min="4" max="20" width="9.28571428571429" style="17" customWidth="1"/>
    <col min="21" max="16384" width="9.14285714285714" style="17"/>
  </cols>
  <sheetData>
    <row r="1" spans="1:22" ht="11.25" customHeight="1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" t="s">
        <v>0</v>
      </c>
    </row>
    <row r="2" spans="1:22" ht="17.45" customHeight="1">
      <c r="A2" s="6"/>
      <c r="B2" s="7"/>
      <c r="C2" s="4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105" t="s">
        <v>69</v>
      </c>
      <c r="R2" s="105"/>
      <c r="S2" s="105"/>
      <c r="T2" s="105"/>
      <c r="U2" s="105"/>
      <c r="V2" s="105"/>
    </row>
    <row r="3" spans="1:22" ht="21" customHeight="1" thickBot="1">
      <c r="A3" s="127" t="s">
        <v>67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2" ht="15">
      <c r="A4" s="124" t="s">
        <v>1</v>
      </c>
      <c r="B4" s="106" t="s">
        <v>70</v>
      </c>
      <c r="C4" s="109" t="s">
        <v>2</v>
      </c>
      <c r="D4" s="36">
        <v>1100</v>
      </c>
      <c r="E4" s="37">
        <v>1200</v>
      </c>
      <c r="F4" s="37">
        <v>2100</v>
      </c>
      <c r="G4" s="112">
        <v>2200</v>
      </c>
      <c r="H4" s="113"/>
      <c r="I4" s="113"/>
      <c r="J4" s="113"/>
      <c r="K4" s="113"/>
      <c r="L4" s="114"/>
      <c r="M4" s="112">
        <v>2300</v>
      </c>
      <c r="N4" s="113"/>
      <c r="O4" s="113"/>
      <c r="P4" s="113"/>
      <c r="Q4" s="113"/>
      <c r="R4" s="114"/>
      <c r="S4" s="1">
        <v>2400</v>
      </c>
      <c r="T4" s="55">
        <v>5233</v>
      </c>
      <c r="U4" s="115" t="s">
        <v>60</v>
      </c>
      <c r="V4" s="116"/>
    </row>
    <row r="5" spans="1:22" ht="22.5" customHeight="1">
      <c r="A5" s="125"/>
      <c r="B5" s="107"/>
      <c r="C5" s="110"/>
      <c r="D5" s="119" t="s">
        <v>46</v>
      </c>
      <c r="E5" s="119" t="s">
        <v>47</v>
      </c>
      <c r="F5" s="119" t="s">
        <v>48</v>
      </c>
      <c r="G5" s="128" t="s">
        <v>3</v>
      </c>
      <c r="H5" s="129"/>
      <c r="I5" s="129"/>
      <c r="J5" s="129"/>
      <c r="K5" s="129"/>
      <c r="L5" s="130"/>
      <c r="M5" s="131" t="s">
        <v>4</v>
      </c>
      <c r="N5" s="132"/>
      <c r="O5" s="132"/>
      <c r="P5" s="132"/>
      <c r="Q5" s="132"/>
      <c r="R5" s="133"/>
      <c r="S5" s="134" t="s">
        <v>5</v>
      </c>
      <c r="T5" s="137" t="s">
        <v>6</v>
      </c>
      <c r="U5" s="117"/>
      <c r="V5" s="118"/>
    </row>
    <row r="6" spans="1:22" ht="15">
      <c r="A6" s="125"/>
      <c r="B6" s="107"/>
      <c r="C6" s="110"/>
      <c r="D6" s="120"/>
      <c r="E6" s="120"/>
      <c r="F6" s="120"/>
      <c r="G6" s="8">
        <v>2210</v>
      </c>
      <c r="H6" s="8">
        <v>2220</v>
      </c>
      <c r="I6" s="8">
        <v>2230</v>
      </c>
      <c r="J6" s="25">
        <v>2240</v>
      </c>
      <c r="K6" s="8">
        <v>2250</v>
      </c>
      <c r="L6" s="8">
        <v>2260</v>
      </c>
      <c r="M6" s="8">
        <v>2310</v>
      </c>
      <c r="N6" s="3">
        <v>2320</v>
      </c>
      <c r="O6" s="3">
        <v>2340</v>
      </c>
      <c r="P6" s="3">
        <v>2350</v>
      </c>
      <c r="Q6" s="3">
        <v>2360</v>
      </c>
      <c r="R6" s="3">
        <v>2370</v>
      </c>
      <c r="S6" s="135"/>
      <c r="T6" s="138"/>
      <c r="U6" s="117"/>
      <c r="V6" s="118"/>
    </row>
    <row r="7" spans="1:22" ht="161.25" customHeight="1">
      <c r="A7" s="126"/>
      <c r="B7" s="108"/>
      <c r="C7" s="111"/>
      <c r="D7" s="121"/>
      <c r="E7" s="121"/>
      <c r="F7" s="121"/>
      <c r="G7" s="18" t="s">
        <v>7</v>
      </c>
      <c r="H7" s="18" t="s">
        <v>8</v>
      </c>
      <c r="I7" s="18" t="s">
        <v>49</v>
      </c>
      <c r="J7" s="19" t="s">
        <v>50</v>
      </c>
      <c r="K7" s="18" t="s">
        <v>9</v>
      </c>
      <c r="L7" s="19" t="s">
        <v>51</v>
      </c>
      <c r="M7" s="18" t="s">
        <v>10</v>
      </c>
      <c r="N7" s="20" t="s">
        <v>52</v>
      </c>
      <c r="O7" s="21" t="s">
        <v>11</v>
      </c>
      <c r="P7" s="21" t="s">
        <v>12</v>
      </c>
      <c r="Q7" s="20" t="s">
        <v>53</v>
      </c>
      <c r="R7" s="21" t="s">
        <v>13</v>
      </c>
      <c r="S7" s="136"/>
      <c r="T7" s="139"/>
      <c r="U7" s="117"/>
      <c r="V7" s="118"/>
    </row>
    <row r="8" spans="1:22" ht="15.75" thickBot="1">
      <c r="A8" s="66">
        <v>1</v>
      </c>
      <c r="B8" s="79">
        <v>2</v>
      </c>
      <c r="C8" s="53">
        <v>3</v>
      </c>
      <c r="D8" s="53">
        <v>4</v>
      </c>
      <c r="E8" s="53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6">
        <v>19</v>
      </c>
      <c r="U8" s="59" t="s">
        <v>14</v>
      </c>
      <c r="V8" s="54" t="s">
        <v>15</v>
      </c>
    </row>
    <row r="9" spans="1:22" ht="15.75" thickBot="1">
      <c r="A9" s="67" t="s">
        <v>16</v>
      </c>
      <c r="B9" s="80">
        <f>SUM(B10:B24)</f>
        <v>1388</v>
      </c>
      <c r="C9" s="73">
        <f>SUM(C10:C24)</f>
        <v>7674922.5299999984</v>
      </c>
      <c r="D9" s="11">
        <f>SUM(D10:D24)</f>
        <v>5507082.0700000003</v>
      </c>
      <c r="E9" s="11">
        <f>SUM(E10:E24)</f>
        <v>1503928.8899999997</v>
      </c>
      <c r="F9" s="11">
        <f>SUM(F10:F24)</f>
        <v>0</v>
      </c>
      <c r="G9" s="11">
        <f>SUM(G10:G24)</f>
        <v>8892.4700000000012</v>
      </c>
      <c r="H9" s="11">
        <f>SUM(H10:H24)</f>
        <v>412035.22</v>
      </c>
      <c r="I9" s="11">
        <f>SUM(I10:I24)</f>
        <v>10618.53</v>
      </c>
      <c r="J9" s="11">
        <f>SUM(J10:J24)</f>
        <v>50240.939999999981</v>
      </c>
      <c r="K9" s="11">
        <f>SUM(K10:K24)</f>
        <v>8734.56</v>
      </c>
      <c r="L9" s="11">
        <f>SUM(L10:L24)</f>
        <v>2148.4699999999998</v>
      </c>
      <c r="M9" s="11">
        <f>SUM(M10:M24)</f>
        <v>14477.53</v>
      </c>
      <c r="N9" s="11">
        <f>SUM(N10:N24)</f>
        <v>77169.23000000001</v>
      </c>
      <c r="O9" s="11">
        <f>SUM(O10:O24)</f>
        <v>0</v>
      </c>
      <c r="P9" s="11">
        <f>SUM(P10:P24)</f>
        <v>64297.159999999996</v>
      </c>
      <c r="Q9" s="11">
        <f>SUM(Q10:Q24)</f>
        <v>2072.35</v>
      </c>
      <c r="R9" s="11">
        <f>SUM(R10:R24)</f>
        <v>13225.109999999999</v>
      </c>
      <c r="S9" s="11">
        <f>SUM(S10:S24)</f>
        <v>0</v>
      </c>
      <c r="T9" s="57">
        <f>SUM(T10:T24)</f>
        <v>0</v>
      </c>
      <c r="U9" s="60">
        <f t="shared" si="0" ref="U9:U39">C9/B9</f>
        <v>5529.483090778097</v>
      </c>
      <c r="V9" s="51">
        <f>U9/12</f>
        <v>460.7902575648414</v>
      </c>
    </row>
    <row r="10" spans="1:22" ht="15">
      <c r="A10" s="68" t="s">
        <v>17</v>
      </c>
      <c r="B10" s="81">
        <v>194</v>
      </c>
      <c r="C10" s="74">
        <f>SUM(D10:T10)</f>
        <v>807560.45000000007</v>
      </c>
      <c r="D10" s="92">
        <v>573619.55000000005</v>
      </c>
      <c r="E10" s="92">
        <v>147109.64000000001</v>
      </c>
      <c r="F10" s="92">
        <v>0</v>
      </c>
      <c r="G10" s="92">
        <v>1112.6600000000001</v>
      </c>
      <c r="H10" s="92">
        <v>62181.01</v>
      </c>
      <c r="I10" s="92">
        <v>782.53</v>
      </c>
      <c r="J10" s="92">
        <v>12132.90</v>
      </c>
      <c r="K10" s="92">
        <v>614.83000000000004</v>
      </c>
      <c r="L10" s="92">
        <v>371.63</v>
      </c>
      <c r="M10" s="92">
        <v>1837.84</v>
      </c>
      <c r="N10" s="92">
        <v>0</v>
      </c>
      <c r="O10" s="92">
        <v>0</v>
      </c>
      <c r="P10" s="92">
        <v>7557.33</v>
      </c>
      <c r="Q10" s="92">
        <v>0</v>
      </c>
      <c r="R10" s="92">
        <v>240.53</v>
      </c>
      <c r="S10" s="92">
        <v>0</v>
      </c>
      <c r="T10" s="92">
        <v>0</v>
      </c>
      <c r="U10" s="61">
        <f t="shared" si="0"/>
        <v>4162.6827319587628</v>
      </c>
      <c r="V10" s="10">
        <f>U10/12</f>
        <v>346.89022766323023</v>
      </c>
    </row>
    <row r="11" spans="1:22" ht="15">
      <c r="A11" s="69" t="s">
        <v>18</v>
      </c>
      <c r="B11" s="82">
        <v>90</v>
      </c>
      <c r="C11" s="75">
        <f t="shared" si="1" ref="C11:C24">SUM(D11:T11)</f>
        <v>488637.74000000005</v>
      </c>
      <c r="D11" s="92">
        <v>345657.41</v>
      </c>
      <c r="E11" s="92">
        <v>100757.58</v>
      </c>
      <c r="F11" s="92">
        <v>0</v>
      </c>
      <c r="G11" s="92">
        <v>872.12</v>
      </c>
      <c r="H11" s="92">
        <v>27316.43</v>
      </c>
      <c r="I11" s="92">
        <v>369.64</v>
      </c>
      <c r="J11" s="92">
        <v>3059.71</v>
      </c>
      <c r="K11" s="92">
        <v>499.51</v>
      </c>
      <c r="L11" s="92">
        <v>247.21</v>
      </c>
      <c r="M11" s="92">
        <v>1359.86</v>
      </c>
      <c r="N11" s="92">
        <v>0</v>
      </c>
      <c r="O11" s="92">
        <v>0</v>
      </c>
      <c r="P11" s="92">
        <v>7197.96</v>
      </c>
      <c r="Q11" s="92">
        <v>280.31</v>
      </c>
      <c r="R11" s="92">
        <v>1020</v>
      </c>
      <c r="S11" s="92">
        <v>0</v>
      </c>
      <c r="T11" s="92">
        <v>0</v>
      </c>
      <c r="U11" s="62">
        <f t="shared" si="0"/>
        <v>5429.3082222222229</v>
      </c>
      <c r="V11" s="9">
        <f t="shared" si="2" ref="V11:V24">U11/12</f>
        <v>452.44235185185192</v>
      </c>
    </row>
    <row r="12" spans="1:22" ht="15">
      <c r="A12" s="69" t="s">
        <v>19</v>
      </c>
      <c r="B12" s="82">
        <v>109</v>
      </c>
      <c r="C12" s="75">
        <f t="shared" si="1"/>
        <v>497722.56000000011</v>
      </c>
      <c r="D12" s="92">
        <v>360209.14</v>
      </c>
      <c r="E12" s="92">
        <v>96720.46</v>
      </c>
      <c r="F12" s="92">
        <v>0</v>
      </c>
      <c r="G12" s="92">
        <v>890.28</v>
      </c>
      <c r="H12" s="92">
        <v>30895.48</v>
      </c>
      <c r="I12" s="92">
        <v>1854.65</v>
      </c>
      <c r="J12" s="92">
        <v>2570.02</v>
      </c>
      <c r="K12" s="92">
        <v>499.52</v>
      </c>
      <c r="L12" s="92">
        <v>0</v>
      </c>
      <c r="M12" s="92">
        <v>499.22</v>
      </c>
      <c r="N12" s="92">
        <v>0</v>
      </c>
      <c r="O12" s="92">
        <v>0</v>
      </c>
      <c r="P12" s="92">
        <v>3034.26</v>
      </c>
      <c r="Q12" s="92">
        <v>0</v>
      </c>
      <c r="R12" s="92">
        <v>549.53</v>
      </c>
      <c r="S12" s="92">
        <v>0</v>
      </c>
      <c r="T12" s="92">
        <v>0</v>
      </c>
      <c r="U12" s="62">
        <f t="shared" si="0"/>
        <v>4566.2620183486251</v>
      </c>
      <c r="V12" s="9">
        <f t="shared" si="2"/>
        <v>380.52183486238545</v>
      </c>
    </row>
    <row r="13" spans="1:22" ht="15">
      <c r="A13" s="69" t="s">
        <v>20</v>
      </c>
      <c r="B13" s="82">
        <v>196</v>
      </c>
      <c r="C13" s="75">
        <f t="shared" si="1"/>
        <v>761216.48999999987</v>
      </c>
      <c r="D13" s="92">
        <v>555557.34</v>
      </c>
      <c r="E13" s="92">
        <v>145025.12</v>
      </c>
      <c r="F13" s="92">
        <v>0</v>
      </c>
      <c r="G13" s="92">
        <v>953.63</v>
      </c>
      <c r="H13" s="92">
        <v>40069.199999999997</v>
      </c>
      <c r="I13" s="92">
        <v>153.79</v>
      </c>
      <c r="J13" s="92">
        <v>6730.65</v>
      </c>
      <c r="K13" s="92">
        <v>249.74</v>
      </c>
      <c r="L13" s="92">
        <v>903.84</v>
      </c>
      <c r="M13" s="92">
        <v>1789.46</v>
      </c>
      <c r="N13" s="92">
        <v>0</v>
      </c>
      <c r="O13" s="92">
        <v>0</v>
      </c>
      <c r="P13" s="92">
        <v>7619.83</v>
      </c>
      <c r="Q13" s="92">
        <v>96.62</v>
      </c>
      <c r="R13" s="92">
        <v>2067.27</v>
      </c>
      <c r="S13" s="92">
        <v>0</v>
      </c>
      <c r="T13" s="92">
        <v>0</v>
      </c>
      <c r="U13" s="62">
        <f t="shared" si="0"/>
        <v>3883.7576020408155</v>
      </c>
      <c r="V13" s="9">
        <f t="shared" si="2"/>
        <v>323.64646683673465</v>
      </c>
    </row>
    <row r="14" spans="1:22" ht="15">
      <c r="A14" s="70" t="s">
        <v>27</v>
      </c>
      <c r="B14" s="82">
        <v>55</v>
      </c>
      <c r="C14" s="75">
        <f t="shared" si="1"/>
        <v>367743.95999999996</v>
      </c>
      <c r="D14" s="92">
        <v>270355.49</v>
      </c>
      <c r="E14" s="92">
        <v>68647.34</v>
      </c>
      <c r="F14" s="92">
        <v>0</v>
      </c>
      <c r="G14" s="92">
        <v>711.73</v>
      </c>
      <c r="H14" s="92">
        <v>19607.990000000002</v>
      </c>
      <c r="I14" s="92">
        <v>15</v>
      </c>
      <c r="J14" s="92">
        <v>3101.64</v>
      </c>
      <c r="K14" s="92">
        <v>499.51</v>
      </c>
      <c r="L14" s="92">
        <v>59.79</v>
      </c>
      <c r="M14" s="92">
        <v>224.69</v>
      </c>
      <c r="N14" s="92">
        <v>0</v>
      </c>
      <c r="O14" s="92">
        <v>0</v>
      </c>
      <c r="P14" s="92">
        <v>3950.78</v>
      </c>
      <c r="Q14" s="92">
        <v>0</v>
      </c>
      <c r="R14" s="92">
        <v>570</v>
      </c>
      <c r="S14" s="92">
        <v>0</v>
      </c>
      <c r="T14" s="92">
        <v>0</v>
      </c>
      <c r="U14" s="62">
        <f t="shared" si="0"/>
        <v>6686.2538181818172</v>
      </c>
      <c r="V14" s="9">
        <f t="shared" si="2"/>
        <v>557.1878181818181</v>
      </c>
    </row>
    <row r="15" spans="1:22" ht="15">
      <c r="A15" s="69" t="s">
        <v>21</v>
      </c>
      <c r="B15" s="82">
        <v>75</v>
      </c>
      <c r="C15" s="75">
        <f t="shared" si="1"/>
        <v>385391.50999999995</v>
      </c>
      <c r="D15" s="92">
        <v>297065.59999999998</v>
      </c>
      <c r="E15" s="92">
        <v>78644.509999999995</v>
      </c>
      <c r="F15" s="92">
        <v>0</v>
      </c>
      <c r="G15" s="92">
        <v>71.72</v>
      </c>
      <c r="H15" s="92">
        <v>2388.08</v>
      </c>
      <c r="I15" s="92">
        <v>241.63</v>
      </c>
      <c r="J15" s="92">
        <v>2062.69</v>
      </c>
      <c r="K15" s="92">
        <v>499.48</v>
      </c>
      <c r="L15" s="92">
        <v>89.54</v>
      </c>
      <c r="M15" s="92">
        <v>664.38</v>
      </c>
      <c r="N15" s="92">
        <v>0</v>
      </c>
      <c r="O15" s="92">
        <v>0</v>
      </c>
      <c r="P15" s="92">
        <v>3162.46</v>
      </c>
      <c r="Q15" s="92">
        <v>0</v>
      </c>
      <c r="R15" s="92">
        <v>501.42</v>
      </c>
      <c r="S15" s="92">
        <v>0</v>
      </c>
      <c r="T15" s="92">
        <v>0</v>
      </c>
      <c r="U15" s="62">
        <f t="shared" si="0"/>
        <v>5138.5534666666663</v>
      </c>
      <c r="V15" s="9">
        <f t="shared" si="2"/>
        <v>428.21278888888884</v>
      </c>
    </row>
    <row r="16" spans="1:22" ht="15">
      <c r="A16" s="69" t="s">
        <v>22</v>
      </c>
      <c r="B16" s="82">
        <v>92</v>
      </c>
      <c r="C16" s="75">
        <f t="shared" si="1"/>
        <v>485675.05000000005</v>
      </c>
      <c r="D16" s="92">
        <v>350669.96</v>
      </c>
      <c r="E16" s="92">
        <v>93774.57</v>
      </c>
      <c r="F16" s="92">
        <v>0</v>
      </c>
      <c r="G16" s="92">
        <v>47.80</v>
      </c>
      <c r="H16" s="92">
        <v>29633.97</v>
      </c>
      <c r="I16" s="92">
        <v>545.08000000000004</v>
      </c>
      <c r="J16" s="92">
        <v>3056.53</v>
      </c>
      <c r="K16" s="92">
        <v>499.48</v>
      </c>
      <c r="L16" s="92">
        <v>30.73</v>
      </c>
      <c r="M16" s="92">
        <v>1974.92</v>
      </c>
      <c r="N16" s="92">
        <v>0</v>
      </c>
      <c r="O16" s="92">
        <v>0</v>
      </c>
      <c r="P16" s="92">
        <v>4404.75</v>
      </c>
      <c r="Q16" s="92">
        <v>0</v>
      </c>
      <c r="R16" s="92">
        <v>1037.26</v>
      </c>
      <c r="S16" s="92">
        <v>0</v>
      </c>
      <c r="T16" s="92">
        <v>0</v>
      </c>
      <c r="U16" s="62">
        <f t="shared" si="0"/>
        <v>5279.0766304347835</v>
      </c>
      <c r="V16" s="9">
        <f t="shared" si="2"/>
        <v>439.92305253623198</v>
      </c>
    </row>
    <row r="17" spans="1:22" ht="15">
      <c r="A17" s="69" t="s">
        <v>23</v>
      </c>
      <c r="B17" s="82">
        <v>123</v>
      </c>
      <c r="C17" s="95">
        <f>SUM(D17:T17)</f>
        <v>811389.17999999982</v>
      </c>
      <c r="D17" s="92">
        <f>382849.1+177421.55</f>
        <v>560270.64999999991</v>
      </c>
      <c r="E17" s="92">
        <f>100832.96+56670.88</f>
        <v>157503.84</v>
      </c>
      <c r="F17" s="92">
        <v>0</v>
      </c>
      <c r="G17" s="92">
        <f>164.64+263.28</f>
        <v>427.91999999999996</v>
      </c>
      <c r="H17" s="92">
        <f>55438.67+6626.16</f>
        <v>62064.83</v>
      </c>
      <c r="I17" s="92">
        <f>2313.97+80.83</f>
        <v>2394.7999999999997</v>
      </c>
      <c r="J17" s="92">
        <f>2964.26+2195.81</f>
        <v>5160.07</v>
      </c>
      <c r="K17" s="92">
        <f>499.48+445.49</f>
        <v>944.97</v>
      </c>
      <c r="L17" s="92">
        <f>0+68.42</f>
        <v>68.42</v>
      </c>
      <c r="M17" s="92">
        <f>712.55+627.81</f>
        <v>1340.36</v>
      </c>
      <c r="N17" s="92">
        <f>0+14243.36</f>
        <v>14243.36</v>
      </c>
      <c r="O17" s="92">
        <v>0</v>
      </c>
      <c r="P17" s="92">
        <f>3035.36+1969.71</f>
        <v>5005.07</v>
      </c>
      <c r="Q17" s="92">
        <f>127.73+0</f>
        <v>127.73</v>
      </c>
      <c r="R17" s="92">
        <f>1184.75+652.41</f>
        <v>1837.16</v>
      </c>
      <c r="S17" s="92">
        <v>0</v>
      </c>
      <c r="T17" s="92">
        <v>0</v>
      </c>
      <c r="U17" s="96">
        <f>C17/B17</f>
        <v>6596.6599999999989</v>
      </c>
      <c r="V17" s="97">
        <f>U17/12</f>
        <v>549.72166666666658</v>
      </c>
    </row>
    <row r="18" spans="1:22" ht="15">
      <c r="A18" s="69" t="s">
        <v>24</v>
      </c>
      <c r="B18" s="82">
        <v>31</v>
      </c>
      <c r="C18" s="75">
        <f t="shared" si="1"/>
        <v>277292.26999999996</v>
      </c>
      <c r="D18" s="92">
        <v>198310.60</v>
      </c>
      <c r="E18" s="92">
        <v>49573.83</v>
      </c>
      <c r="F18" s="92">
        <v>0</v>
      </c>
      <c r="G18" s="92">
        <v>240.16</v>
      </c>
      <c r="H18" s="92">
        <v>24764.23</v>
      </c>
      <c r="I18" s="92">
        <v>286.69</v>
      </c>
      <c r="J18" s="92">
        <v>1504.43</v>
      </c>
      <c r="K18" s="92">
        <v>499.48</v>
      </c>
      <c r="L18" s="92">
        <v>0</v>
      </c>
      <c r="M18" s="92">
        <v>156.43</v>
      </c>
      <c r="N18" s="92">
        <v>0</v>
      </c>
      <c r="O18" s="92">
        <v>0</v>
      </c>
      <c r="P18" s="92">
        <v>1513.70</v>
      </c>
      <c r="Q18" s="92">
        <v>0</v>
      </c>
      <c r="R18" s="92">
        <v>442.72</v>
      </c>
      <c r="S18" s="92">
        <v>0</v>
      </c>
      <c r="T18" s="92">
        <v>0</v>
      </c>
      <c r="U18" s="62">
        <f t="shared" si="0"/>
        <v>8944.9119354838695</v>
      </c>
      <c r="V18" s="9">
        <f t="shared" si="2"/>
        <v>745.40932795698916</v>
      </c>
    </row>
    <row r="19" spans="1:22" ht="15">
      <c r="A19" s="70" t="s">
        <v>25</v>
      </c>
      <c r="B19" s="82">
        <v>57</v>
      </c>
      <c r="C19" s="75">
        <f t="shared" si="1"/>
        <v>352955.92999999993</v>
      </c>
      <c r="D19" s="92">
        <v>249050.98</v>
      </c>
      <c r="E19" s="92">
        <v>64251.97</v>
      </c>
      <c r="F19" s="92">
        <v>0</v>
      </c>
      <c r="G19" s="92">
        <v>150.91</v>
      </c>
      <c r="H19" s="92">
        <v>32591.91</v>
      </c>
      <c r="I19" s="92">
        <v>326.07</v>
      </c>
      <c r="J19" s="92">
        <v>1527.20</v>
      </c>
      <c r="K19" s="92">
        <v>569.48</v>
      </c>
      <c r="L19" s="92">
        <v>96.85</v>
      </c>
      <c r="M19" s="92">
        <v>443</v>
      </c>
      <c r="N19" s="92">
        <v>0</v>
      </c>
      <c r="O19" s="92">
        <v>0</v>
      </c>
      <c r="P19" s="92">
        <v>3247.56</v>
      </c>
      <c r="Q19" s="92">
        <v>0</v>
      </c>
      <c r="R19" s="92">
        <v>700</v>
      </c>
      <c r="S19" s="92">
        <v>0</v>
      </c>
      <c r="T19" s="92">
        <v>0</v>
      </c>
      <c r="U19" s="62">
        <f t="shared" si="0"/>
        <v>6192.2092982456124</v>
      </c>
      <c r="V19" s="9">
        <f t="shared" si="2"/>
        <v>516.01744152046774</v>
      </c>
    </row>
    <row r="20" spans="1:22" ht="15">
      <c r="A20" s="70" t="s">
        <v>26</v>
      </c>
      <c r="B20" s="82">
        <v>46</v>
      </c>
      <c r="C20" s="75">
        <f t="shared" si="1"/>
        <v>326839.97000000003</v>
      </c>
      <c r="D20" s="92">
        <v>247965.37</v>
      </c>
      <c r="E20" s="92">
        <v>63380.95</v>
      </c>
      <c r="F20" s="92">
        <v>0</v>
      </c>
      <c r="G20" s="92">
        <v>29.72</v>
      </c>
      <c r="H20" s="92">
        <v>7758.03</v>
      </c>
      <c r="I20" s="92">
        <v>538.54999999999995</v>
      </c>
      <c r="J20" s="92">
        <v>1778.89</v>
      </c>
      <c r="K20" s="92">
        <v>499.48</v>
      </c>
      <c r="L20" s="92">
        <v>280.45999999999998</v>
      </c>
      <c r="M20" s="92">
        <v>330.59</v>
      </c>
      <c r="N20" s="92">
        <v>0</v>
      </c>
      <c r="O20" s="92">
        <v>0</v>
      </c>
      <c r="P20" s="92">
        <v>3619.24</v>
      </c>
      <c r="Q20" s="92">
        <v>39.60</v>
      </c>
      <c r="R20" s="92">
        <v>619.09</v>
      </c>
      <c r="S20" s="92">
        <v>0</v>
      </c>
      <c r="T20" s="92">
        <v>0</v>
      </c>
      <c r="U20" s="62">
        <f t="shared" si="0"/>
        <v>7105.2167391304356</v>
      </c>
      <c r="V20" s="9">
        <f t="shared" si="2"/>
        <v>592.10139492753626</v>
      </c>
    </row>
    <row r="21" spans="1:22" ht="15">
      <c r="A21" s="70" t="s">
        <v>29</v>
      </c>
      <c r="B21" s="82">
        <v>41</v>
      </c>
      <c r="C21" s="75">
        <f t="shared" si="1"/>
        <v>284208.67</v>
      </c>
      <c r="D21" s="92">
        <v>206402.49</v>
      </c>
      <c r="E21" s="92">
        <v>50866.78</v>
      </c>
      <c r="F21" s="92">
        <v>0</v>
      </c>
      <c r="G21" s="92">
        <v>216.85</v>
      </c>
      <c r="H21" s="92">
        <v>5336.51</v>
      </c>
      <c r="I21" s="92">
        <v>308.81</v>
      </c>
      <c r="J21" s="92">
        <v>1574.82</v>
      </c>
      <c r="K21" s="92">
        <v>505.60</v>
      </c>
      <c r="L21" s="92">
        <v>0</v>
      </c>
      <c r="M21" s="92">
        <v>929.69</v>
      </c>
      <c r="N21" s="92">
        <v>14471.60</v>
      </c>
      <c r="O21" s="92">
        <v>0</v>
      </c>
      <c r="P21" s="92">
        <v>2588.6999999999998</v>
      </c>
      <c r="Q21" s="92">
        <v>121.82</v>
      </c>
      <c r="R21" s="92">
        <v>885</v>
      </c>
      <c r="S21" s="92">
        <v>0</v>
      </c>
      <c r="T21" s="92">
        <v>0</v>
      </c>
      <c r="U21" s="62">
        <f t="shared" si="0"/>
        <v>6931.9187804878047</v>
      </c>
      <c r="V21" s="9">
        <f t="shared" si="2"/>
        <v>577.65989837398376</v>
      </c>
    </row>
    <row r="22" spans="1:22" ht="15">
      <c r="A22" s="70" t="s">
        <v>28</v>
      </c>
      <c r="B22" s="82">
        <v>104</v>
      </c>
      <c r="C22" s="95">
        <f>SUM(D22:T22)</f>
        <v>875853.67</v>
      </c>
      <c r="D22" s="94">
        <v>616218.21</v>
      </c>
      <c r="E22" s="94">
        <v>203742.47</v>
      </c>
      <c r="F22" s="94">
        <v>0</v>
      </c>
      <c r="G22" s="94">
        <v>1516.15</v>
      </c>
      <c r="H22" s="94">
        <v>16129.91</v>
      </c>
      <c r="I22" s="94">
        <v>1545.43</v>
      </c>
      <c r="J22" s="94">
        <v>3954.59</v>
      </c>
      <c r="K22" s="94">
        <v>1186.52</v>
      </c>
      <c r="L22" s="92">
        <v>0</v>
      </c>
      <c r="M22" s="94">
        <v>1380.19</v>
      </c>
      <c r="N22" s="94">
        <v>23270.31</v>
      </c>
      <c r="O22" s="92">
        <v>0</v>
      </c>
      <c r="P22" s="94">
        <v>5306.55</v>
      </c>
      <c r="Q22" s="94">
        <v>388.35</v>
      </c>
      <c r="R22" s="94">
        <v>1214.99</v>
      </c>
      <c r="S22" s="92">
        <v>0</v>
      </c>
      <c r="T22" s="92">
        <v>0</v>
      </c>
      <c r="U22" s="96">
        <f>C22/B22</f>
        <v>8421.6699038461538</v>
      </c>
      <c r="V22" s="97">
        <f t="shared" si="2"/>
        <v>701.80582532051278</v>
      </c>
    </row>
    <row r="23" spans="1:22" ht="15">
      <c r="A23" s="70" t="s">
        <v>30</v>
      </c>
      <c r="B23" s="83">
        <v>139</v>
      </c>
      <c r="C23" s="98">
        <f t="shared" si="1"/>
        <v>591798.65999999992</v>
      </c>
      <c r="D23" s="94">
        <v>431153.42</v>
      </c>
      <c r="E23" s="94">
        <v>111281.65</v>
      </c>
      <c r="F23" s="94">
        <v>0</v>
      </c>
      <c r="G23" s="94">
        <v>81.86</v>
      </c>
      <c r="H23" s="94">
        <v>14391.96</v>
      </c>
      <c r="I23" s="94">
        <v>753.42</v>
      </c>
      <c r="J23" s="94">
        <v>406.42</v>
      </c>
      <c r="K23" s="94">
        <v>667.48</v>
      </c>
      <c r="L23" s="92">
        <v>0</v>
      </c>
      <c r="M23" s="94">
        <v>1479.10</v>
      </c>
      <c r="N23" s="94">
        <v>25183.96</v>
      </c>
      <c r="O23" s="92">
        <v>0</v>
      </c>
      <c r="P23" s="94">
        <v>4426.26</v>
      </c>
      <c r="Q23" s="94">
        <v>583.13</v>
      </c>
      <c r="R23" s="94">
        <v>1390</v>
      </c>
      <c r="S23" s="92">
        <v>0</v>
      </c>
      <c r="T23" s="92">
        <v>0</v>
      </c>
      <c r="U23" s="99">
        <f t="shared" si="0"/>
        <v>4257.5443165467623</v>
      </c>
      <c r="V23" s="100">
        <f t="shared" si="2"/>
        <v>354.79535971223021</v>
      </c>
    </row>
    <row r="24" spans="1:22" ht="15.75" thickBot="1">
      <c r="A24" s="88" t="s">
        <v>61</v>
      </c>
      <c r="B24" s="89">
        <v>36</v>
      </c>
      <c r="C24" s="101">
        <f t="shared" si="1"/>
        <v>360636.42</v>
      </c>
      <c r="D24" s="94">
        <v>244575.86</v>
      </c>
      <c r="E24" s="94">
        <v>72648.179999999993</v>
      </c>
      <c r="F24" s="94">
        <v>0</v>
      </c>
      <c r="G24" s="94">
        <v>1568.96</v>
      </c>
      <c r="H24" s="102">
        <v>36905.68</v>
      </c>
      <c r="I24" s="102">
        <v>502.44</v>
      </c>
      <c r="J24" s="102">
        <v>1620.38</v>
      </c>
      <c r="K24" s="102">
        <v>499.48</v>
      </c>
      <c r="L24" s="92">
        <v>0</v>
      </c>
      <c r="M24" s="102">
        <v>67.80</v>
      </c>
      <c r="N24" s="94">
        <v>0</v>
      </c>
      <c r="O24" s="92">
        <v>0</v>
      </c>
      <c r="P24" s="102">
        <v>1662.71</v>
      </c>
      <c r="Q24" s="94">
        <v>434.79</v>
      </c>
      <c r="R24" s="102">
        <v>150.13999999999999</v>
      </c>
      <c r="S24" s="92">
        <v>0</v>
      </c>
      <c r="T24" s="92">
        <v>0</v>
      </c>
      <c r="U24" s="103">
        <f t="shared" si="0"/>
        <v>10017.678333333333</v>
      </c>
      <c r="V24" s="104">
        <f t="shared" si="2"/>
        <v>834.80652777777777</v>
      </c>
    </row>
    <row r="25" spans="1:22" ht="15.75" thickBot="1">
      <c r="A25" s="67" t="s">
        <v>31</v>
      </c>
      <c r="B25" s="80">
        <f t="shared" si="3" ref="B25:T25">SUM(B26:B38)</f>
        <v>3583</v>
      </c>
      <c r="C25" s="73">
        <f t="shared" si="3"/>
        <v>4137532.8499999996</v>
      </c>
      <c r="D25" s="11">
        <f t="shared" si="3"/>
        <v>2259642.1899999995</v>
      </c>
      <c r="E25" s="11">
        <f t="shared" si="3"/>
        <v>626223.15000000014</v>
      </c>
      <c r="F25" s="11">
        <f t="shared" si="3"/>
        <v>523.35</v>
      </c>
      <c r="G25" s="11">
        <f t="shared" si="3"/>
        <v>21043.98</v>
      </c>
      <c r="H25" s="11">
        <f t="shared" si="3"/>
        <v>561268.40999999992</v>
      </c>
      <c r="I25" s="11">
        <f t="shared" si="3"/>
        <v>15615.23</v>
      </c>
      <c r="J25" s="11">
        <f t="shared" si="3"/>
        <v>92419.02</v>
      </c>
      <c r="K25" s="11">
        <f t="shared" si="3"/>
        <v>42966.73000000001</v>
      </c>
      <c r="L25" s="11">
        <f t="shared" si="3"/>
        <v>22169.969999999994</v>
      </c>
      <c r="M25" s="11">
        <f t="shared" si="3"/>
        <v>65740.040000000008</v>
      </c>
      <c r="N25" s="11">
        <f t="shared" si="3"/>
        <v>103463.85</v>
      </c>
      <c r="O25" s="11">
        <f t="shared" si="3"/>
        <v>0</v>
      </c>
      <c r="P25" s="11">
        <f t="shared" si="3"/>
        <v>65717.77</v>
      </c>
      <c r="Q25" s="11">
        <f t="shared" si="3"/>
        <v>206681.23999999996</v>
      </c>
      <c r="R25" s="11">
        <f t="shared" si="3"/>
        <v>35194.369999999988</v>
      </c>
      <c r="S25" s="11">
        <f t="shared" si="3"/>
        <v>0</v>
      </c>
      <c r="T25" s="57">
        <f t="shared" si="3"/>
        <v>18863.55</v>
      </c>
      <c r="U25" s="90">
        <f t="shared" si="0"/>
        <v>1154.7677504884175</v>
      </c>
      <c r="V25" s="91">
        <f t="shared" si="4" ref="V25:V38">U25/12</f>
        <v>96.230645874034792</v>
      </c>
    </row>
    <row r="26" spans="1:23" ht="15">
      <c r="A26" s="87" t="s">
        <v>33</v>
      </c>
      <c r="B26" s="83">
        <v>754</v>
      </c>
      <c r="C26" s="76">
        <f t="shared" si="5" ref="C26:C35">SUM(D26:T26)</f>
        <v>443496.65</v>
      </c>
      <c r="D26" s="92">
        <v>194729.62</v>
      </c>
      <c r="E26" s="92">
        <v>53207.98</v>
      </c>
      <c r="F26" s="92">
        <v>373.15</v>
      </c>
      <c r="G26" s="92">
        <v>3050.42</v>
      </c>
      <c r="H26" s="93">
        <v>73609.50</v>
      </c>
      <c r="I26" s="93">
        <v>5028.6000000000004</v>
      </c>
      <c r="J26" s="93">
        <v>12477.85</v>
      </c>
      <c r="K26" s="92">
        <v>9359.5300000000007</v>
      </c>
      <c r="L26" s="93">
        <v>10941.35</v>
      </c>
      <c r="M26" s="93">
        <v>13871.40</v>
      </c>
      <c r="N26" s="92">
        <v>0</v>
      </c>
      <c r="O26" s="92">
        <v>0</v>
      </c>
      <c r="P26" s="93">
        <v>9692.01</v>
      </c>
      <c r="Q26" s="93">
        <v>48388</v>
      </c>
      <c r="R26" s="93">
        <v>8694.64</v>
      </c>
      <c r="S26" s="92">
        <v>0</v>
      </c>
      <c r="T26" s="92">
        <v>72.599999999999994</v>
      </c>
      <c r="U26" s="63">
        <f t="shared" si="0"/>
        <v>588.19184350132628</v>
      </c>
      <c r="V26" s="12">
        <f t="shared" si="4"/>
        <v>49.015986958443854</v>
      </c>
      <c r="W26" s="23"/>
    </row>
    <row r="27" spans="1:23" ht="15">
      <c r="A27" s="69" t="s">
        <v>34</v>
      </c>
      <c r="B27" s="82">
        <v>743</v>
      </c>
      <c r="C27" s="75">
        <f t="shared" si="5"/>
        <v>551834.10</v>
      </c>
      <c r="D27" s="92">
        <v>259884.84</v>
      </c>
      <c r="E27" s="92">
        <v>80434.62</v>
      </c>
      <c r="F27" s="92">
        <v>54.80</v>
      </c>
      <c r="G27" s="92">
        <v>2496.02</v>
      </c>
      <c r="H27" s="92">
        <v>88120.86</v>
      </c>
      <c r="I27" s="92">
        <v>4150.50</v>
      </c>
      <c r="J27" s="92">
        <v>11142.19</v>
      </c>
      <c r="K27" s="92">
        <v>16697.14</v>
      </c>
      <c r="L27" s="92">
        <v>533.05999999999995</v>
      </c>
      <c r="M27" s="92">
        <v>21986.81</v>
      </c>
      <c r="N27" s="92">
        <v>0</v>
      </c>
      <c r="O27" s="92">
        <v>0</v>
      </c>
      <c r="P27" s="92">
        <v>13529.66</v>
      </c>
      <c r="Q27" s="92">
        <v>38137.21</v>
      </c>
      <c r="R27" s="92">
        <v>12283.66</v>
      </c>
      <c r="S27" s="92">
        <v>0</v>
      </c>
      <c r="T27" s="92">
        <v>2382.73</v>
      </c>
      <c r="U27" s="62">
        <f t="shared" si="0"/>
        <v>742.71076716016148</v>
      </c>
      <c r="V27" s="9">
        <f t="shared" si="4"/>
        <v>61.892563930013459</v>
      </c>
      <c r="W27" s="23"/>
    </row>
    <row r="28" spans="1:22" ht="15">
      <c r="A28" s="87" t="s">
        <v>32</v>
      </c>
      <c r="B28" s="82">
        <v>299</v>
      </c>
      <c r="C28" s="75">
        <f t="shared" si="5"/>
        <v>278349.36000000004</v>
      </c>
      <c r="D28" s="92">
        <v>121089.50</v>
      </c>
      <c r="E28" s="92">
        <v>31224.55</v>
      </c>
      <c r="F28" s="92">
        <v>8</v>
      </c>
      <c r="G28" s="92">
        <v>639.29</v>
      </c>
      <c r="H28" s="92">
        <v>66484.63</v>
      </c>
      <c r="I28" s="92">
        <v>1002.02</v>
      </c>
      <c r="J28" s="92">
        <v>11248.57</v>
      </c>
      <c r="K28" s="92">
        <v>4017.24</v>
      </c>
      <c r="L28" s="92">
        <v>9877.43</v>
      </c>
      <c r="M28" s="92">
        <v>6911.35</v>
      </c>
      <c r="N28" s="92">
        <v>0</v>
      </c>
      <c r="O28" s="92">
        <v>0</v>
      </c>
      <c r="P28" s="92">
        <v>3173.42</v>
      </c>
      <c r="Q28" s="92">
        <v>18164.45</v>
      </c>
      <c r="R28" s="92">
        <v>1786.96</v>
      </c>
      <c r="S28" s="92">
        <v>0</v>
      </c>
      <c r="T28" s="92">
        <v>2721.95</v>
      </c>
      <c r="U28" s="62">
        <f t="shared" si="0"/>
        <v>930.93431438127107</v>
      </c>
      <c r="V28" s="9">
        <f t="shared" si="4"/>
        <v>77.577859531772589</v>
      </c>
    </row>
    <row r="29" spans="1:22" ht="15">
      <c r="A29" s="70" t="s">
        <v>35</v>
      </c>
      <c r="B29" s="82">
        <v>134</v>
      </c>
      <c r="C29" s="75">
        <f t="shared" si="5"/>
        <v>109513.28000000001</v>
      </c>
      <c r="D29" s="92">
        <v>63466.97</v>
      </c>
      <c r="E29" s="92">
        <v>22462.16</v>
      </c>
      <c r="F29" s="92">
        <v>0</v>
      </c>
      <c r="G29" s="92">
        <v>1206.76</v>
      </c>
      <c r="H29" s="92">
        <v>15422.49</v>
      </c>
      <c r="I29" s="92">
        <v>631.60</v>
      </c>
      <c r="J29" s="92">
        <v>2498.71</v>
      </c>
      <c r="K29" s="92">
        <v>1008.15</v>
      </c>
      <c r="L29" s="92">
        <v>57.92</v>
      </c>
      <c r="M29" s="92">
        <v>661.58</v>
      </c>
      <c r="N29" s="92">
        <v>0</v>
      </c>
      <c r="O29" s="92">
        <v>0</v>
      </c>
      <c r="P29" s="92">
        <v>1349.45</v>
      </c>
      <c r="Q29" s="92">
        <v>0</v>
      </c>
      <c r="R29" s="92">
        <v>399.64</v>
      </c>
      <c r="S29" s="92">
        <v>0</v>
      </c>
      <c r="T29" s="92">
        <v>347.85</v>
      </c>
      <c r="U29" s="62">
        <f t="shared" si="0"/>
        <v>817.26328358208968</v>
      </c>
      <c r="V29" s="9">
        <f t="shared" si="4"/>
        <v>68.105273631840802</v>
      </c>
    </row>
    <row r="30" spans="1:22" ht="15">
      <c r="A30" s="69" t="s">
        <v>36</v>
      </c>
      <c r="B30" s="82">
        <v>115</v>
      </c>
      <c r="C30" s="75">
        <f t="shared" si="5"/>
        <v>189057.09999999998</v>
      </c>
      <c r="D30" s="92">
        <v>80887.56</v>
      </c>
      <c r="E30" s="92">
        <v>26112.88</v>
      </c>
      <c r="F30" s="92">
        <v>0</v>
      </c>
      <c r="G30" s="92">
        <v>1022.12</v>
      </c>
      <c r="H30" s="92">
        <v>49806.88</v>
      </c>
      <c r="I30" s="92">
        <v>1096.33</v>
      </c>
      <c r="J30" s="92">
        <v>2770.18</v>
      </c>
      <c r="K30" s="92">
        <v>2549.50</v>
      </c>
      <c r="L30" s="92">
        <v>0</v>
      </c>
      <c r="M30" s="92">
        <v>1551.08</v>
      </c>
      <c r="N30" s="92">
        <v>0</v>
      </c>
      <c r="O30" s="92">
        <v>0</v>
      </c>
      <c r="P30" s="92">
        <v>4398.59</v>
      </c>
      <c r="Q30" s="92">
        <v>15902.25</v>
      </c>
      <c r="R30" s="92">
        <v>1507.73</v>
      </c>
      <c r="S30" s="92">
        <v>0</v>
      </c>
      <c r="T30" s="92">
        <v>1452</v>
      </c>
      <c r="U30" s="62">
        <f t="shared" si="0"/>
        <v>1643.9747826086955</v>
      </c>
      <c r="V30" s="9">
        <f t="shared" si="4"/>
        <v>136.99789855072461</v>
      </c>
    </row>
    <row r="31" spans="1:22" ht="15">
      <c r="A31" s="69" t="s">
        <v>37</v>
      </c>
      <c r="B31" s="82">
        <v>181</v>
      </c>
      <c r="C31" s="75">
        <f t="shared" si="5"/>
        <v>401331.7099999999</v>
      </c>
      <c r="D31" s="92">
        <v>284087.57</v>
      </c>
      <c r="E31" s="92">
        <v>71563.22</v>
      </c>
      <c r="F31" s="92">
        <v>0</v>
      </c>
      <c r="G31" s="92">
        <v>1770.54</v>
      </c>
      <c r="H31" s="92">
        <v>18656.62</v>
      </c>
      <c r="I31" s="92">
        <v>443.41</v>
      </c>
      <c r="J31" s="92">
        <v>4345.55</v>
      </c>
      <c r="K31" s="92">
        <v>1425.48</v>
      </c>
      <c r="L31" s="92">
        <v>214.48</v>
      </c>
      <c r="M31" s="92">
        <v>1867.67</v>
      </c>
      <c r="N31" s="92">
        <v>0</v>
      </c>
      <c r="O31" s="92">
        <v>0</v>
      </c>
      <c r="P31" s="92">
        <v>4438.2299999999996</v>
      </c>
      <c r="Q31" s="92">
        <v>10214.75</v>
      </c>
      <c r="R31" s="92">
        <v>602.92999999999995</v>
      </c>
      <c r="S31" s="92">
        <v>0</v>
      </c>
      <c r="T31" s="92">
        <v>1701.26</v>
      </c>
      <c r="U31" s="62">
        <f t="shared" si="0"/>
        <v>2217.3022651933697</v>
      </c>
      <c r="V31" s="9">
        <f t="shared" si="4"/>
        <v>184.77518876611416</v>
      </c>
    </row>
    <row r="32" spans="1:22" ht="15">
      <c r="A32" s="69" t="s">
        <v>38</v>
      </c>
      <c r="B32" s="82">
        <v>202</v>
      </c>
      <c r="C32" s="75">
        <f t="shared" si="5"/>
        <v>309824.63</v>
      </c>
      <c r="D32" s="92">
        <v>146054.26999999999</v>
      </c>
      <c r="E32" s="92">
        <v>37458.90</v>
      </c>
      <c r="F32" s="92">
        <v>20.60</v>
      </c>
      <c r="G32" s="92">
        <v>2421.36</v>
      </c>
      <c r="H32" s="92">
        <v>83110.23</v>
      </c>
      <c r="I32" s="92">
        <v>119.50</v>
      </c>
      <c r="J32" s="92">
        <v>4913.53</v>
      </c>
      <c r="K32" s="92">
        <v>1349.64</v>
      </c>
      <c r="L32" s="92">
        <v>0</v>
      </c>
      <c r="M32" s="92">
        <v>4154.55</v>
      </c>
      <c r="N32" s="92">
        <v>0</v>
      </c>
      <c r="O32" s="92">
        <v>0</v>
      </c>
      <c r="P32" s="92">
        <v>3985.23</v>
      </c>
      <c r="Q32" s="92">
        <v>23310</v>
      </c>
      <c r="R32" s="92">
        <v>1248.05</v>
      </c>
      <c r="S32" s="92">
        <v>0</v>
      </c>
      <c r="T32" s="92">
        <v>1678.77</v>
      </c>
      <c r="U32" s="62">
        <f t="shared" si="0"/>
        <v>1533.7852970297031</v>
      </c>
      <c r="V32" s="9">
        <f t="shared" si="4"/>
        <v>127.81544141914192</v>
      </c>
    </row>
    <row r="33" spans="1:22" ht="15">
      <c r="A33" s="69" t="s">
        <v>39</v>
      </c>
      <c r="B33" s="82">
        <v>185</v>
      </c>
      <c r="C33" s="75">
        <f t="shared" si="5"/>
        <v>166365.74000000002</v>
      </c>
      <c r="D33" s="92">
        <v>80104.22</v>
      </c>
      <c r="E33" s="92">
        <v>20531.38</v>
      </c>
      <c r="F33" s="92">
        <v>0</v>
      </c>
      <c r="G33" s="92">
        <v>1858.90</v>
      </c>
      <c r="H33" s="92">
        <v>33557.22</v>
      </c>
      <c r="I33" s="92">
        <v>308</v>
      </c>
      <c r="J33" s="92">
        <v>2466.10</v>
      </c>
      <c r="K33" s="92">
        <v>569.48</v>
      </c>
      <c r="L33" s="92">
        <v>57.92</v>
      </c>
      <c r="M33" s="92">
        <v>6242.71</v>
      </c>
      <c r="N33" s="92">
        <v>0</v>
      </c>
      <c r="O33" s="92">
        <v>0</v>
      </c>
      <c r="P33" s="92">
        <v>2746.47</v>
      </c>
      <c r="Q33" s="92">
        <v>15430</v>
      </c>
      <c r="R33" s="92">
        <v>1803.48</v>
      </c>
      <c r="S33" s="92">
        <v>0</v>
      </c>
      <c r="T33" s="92">
        <v>689.86</v>
      </c>
      <c r="U33" s="62">
        <f t="shared" si="0"/>
        <v>899.27427027027034</v>
      </c>
      <c r="V33" s="9">
        <f t="shared" si="4"/>
        <v>74.939522522522523</v>
      </c>
    </row>
    <row r="34" spans="1:22" ht="15">
      <c r="A34" s="69" t="s">
        <v>40</v>
      </c>
      <c r="B34" s="82">
        <v>129</v>
      </c>
      <c r="C34" s="75">
        <f t="shared" si="5"/>
        <v>377457.62999999995</v>
      </c>
      <c r="D34" s="92">
        <v>261137.96</v>
      </c>
      <c r="E34" s="92">
        <v>70176.72</v>
      </c>
      <c r="F34" s="92">
        <v>23.80</v>
      </c>
      <c r="G34" s="92">
        <v>1424.26</v>
      </c>
      <c r="H34" s="92">
        <v>29937.62</v>
      </c>
      <c r="I34" s="92">
        <v>617.80999999999995</v>
      </c>
      <c r="J34" s="92">
        <v>4020.33</v>
      </c>
      <c r="K34" s="92">
        <v>875.36</v>
      </c>
      <c r="L34" s="92">
        <v>201.35</v>
      </c>
      <c r="M34" s="92">
        <v>889.47</v>
      </c>
      <c r="N34" s="92">
        <v>0</v>
      </c>
      <c r="O34" s="92">
        <v>0</v>
      </c>
      <c r="P34" s="92">
        <v>5205.6400000000003</v>
      </c>
      <c r="Q34" s="94">
        <v>175.80</v>
      </c>
      <c r="R34" s="92">
        <v>1477.26</v>
      </c>
      <c r="S34" s="92">
        <v>0</v>
      </c>
      <c r="T34" s="92">
        <v>1294.25</v>
      </c>
      <c r="U34" s="62">
        <f t="shared" si="0"/>
        <v>2926.0281395348834</v>
      </c>
      <c r="V34" s="9">
        <f t="shared" si="4"/>
        <v>243.83567829457363</v>
      </c>
    </row>
    <row r="35" spans="1:22" ht="15">
      <c r="A35" s="69" t="s">
        <v>41</v>
      </c>
      <c r="B35" s="82">
        <v>91</v>
      </c>
      <c r="C35" s="75">
        <f t="shared" si="5"/>
        <v>425755.67</v>
      </c>
      <c r="D35" s="92">
        <v>300980.34999999998</v>
      </c>
      <c r="E35" s="92">
        <v>79104.62</v>
      </c>
      <c r="F35" s="92">
        <v>8</v>
      </c>
      <c r="G35" s="92">
        <v>150.88999999999999</v>
      </c>
      <c r="H35" s="92">
        <v>10893.90</v>
      </c>
      <c r="I35" s="92">
        <v>511.91</v>
      </c>
      <c r="J35" s="92">
        <v>4621.33</v>
      </c>
      <c r="K35" s="92">
        <v>1682.48</v>
      </c>
      <c r="L35" s="92">
        <v>36.700000000000003</v>
      </c>
      <c r="M35" s="92">
        <v>1214.05</v>
      </c>
      <c r="N35" s="92">
        <v>19961.37</v>
      </c>
      <c r="O35" s="92">
        <v>0</v>
      </c>
      <c r="P35" s="92">
        <v>3490.13</v>
      </c>
      <c r="Q35" s="94">
        <v>474</v>
      </c>
      <c r="R35" s="92">
        <v>2102.35</v>
      </c>
      <c r="S35" s="92">
        <v>0</v>
      </c>
      <c r="T35" s="92">
        <v>523.59</v>
      </c>
      <c r="U35" s="62">
        <f t="shared" si="0"/>
        <v>4678.633736263736</v>
      </c>
      <c r="V35" s="9">
        <f t="shared" si="4"/>
        <v>389.88614468864466</v>
      </c>
    </row>
    <row r="36" spans="1:22" ht="15">
      <c r="A36" s="69" t="s">
        <v>43</v>
      </c>
      <c r="B36" s="82">
        <v>127</v>
      </c>
      <c r="C36" s="75">
        <f>SUM(D36:T36)</f>
        <v>252888.94</v>
      </c>
      <c r="D36" s="92">
        <v>160789.20000000001</v>
      </c>
      <c r="E36" s="92">
        <v>40780.019999999997</v>
      </c>
      <c r="F36" s="92">
        <v>0</v>
      </c>
      <c r="G36" s="92">
        <v>129.13</v>
      </c>
      <c r="H36" s="92">
        <v>12912.58</v>
      </c>
      <c r="I36" s="92">
        <v>149.24</v>
      </c>
      <c r="J36" s="92">
        <v>3678.98</v>
      </c>
      <c r="K36" s="92">
        <v>569.48</v>
      </c>
      <c r="L36" s="92">
        <v>107.59</v>
      </c>
      <c r="M36" s="92">
        <v>1160</v>
      </c>
      <c r="N36" s="92">
        <v>27392.97</v>
      </c>
      <c r="O36" s="92">
        <v>0</v>
      </c>
      <c r="P36" s="92">
        <v>2577.63</v>
      </c>
      <c r="Q36" s="92">
        <v>0</v>
      </c>
      <c r="R36" s="92">
        <v>919.76</v>
      </c>
      <c r="S36" s="92">
        <v>0</v>
      </c>
      <c r="T36" s="92">
        <v>1722.36</v>
      </c>
      <c r="U36" s="62">
        <f t="shared" si="0"/>
        <v>1991.2514960629921</v>
      </c>
      <c r="V36" s="9">
        <f t="shared" si="4"/>
        <v>165.93762467191601</v>
      </c>
    </row>
    <row r="37" spans="1:22" ht="15">
      <c r="A37" s="69" t="s">
        <v>42</v>
      </c>
      <c r="B37" s="82">
        <v>314</v>
      </c>
      <c r="C37" s="75">
        <f>SUM(D37:T37)</f>
        <v>324277.46999999991</v>
      </c>
      <c r="D37" s="92">
        <v>156723.75</v>
      </c>
      <c r="E37" s="92">
        <v>57703.81</v>
      </c>
      <c r="F37" s="92">
        <v>35</v>
      </c>
      <c r="G37" s="92">
        <v>2318.56</v>
      </c>
      <c r="H37" s="92">
        <v>54844.56</v>
      </c>
      <c r="I37" s="92">
        <v>966.31</v>
      </c>
      <c r="J37" s="92">
        <v>19825.72</v>
      </c>
      <c r="K37" s="92">
        <v>1770.16</v>
      </c>
      <c r="L37" s="92">
        <v>0</v>
      </c>
      <c r="M37" s="92">
        <v>2929.91</v>
      </c>
      <c r="N37" s="92">
        <v>0</v>
      </c>
      <c r="O37" s="92">
        <v>0</v>
      </c>
      <c r="P37" s="92">
        <v>7595.46</v>
      </c>
      <c r="Q37" s="94">
        <v>17874.78</v>
      </c>
      <c r="R37" s="92">
        <v>778.32</v>
      </c>
      <c r="S37" s="92">
        <v>0</v>
      </c>
      <c r="T37" s="92">
        <v>911.13</v>
      </c>
      <c r="U37" s="62">
        <f t="shared" si="0"/>
        <v>1032.7307961783438</v>
      </c>
      <c r="V37" s="9">
        <f t="shared" si="4"/>
        <v>86.060899681528653</v>
      </c>
    </row>
    <row r="38" spans="1:22" ht="15.75" thickBot="1">
      <c r="A38" s="71" t="s">
        <v>44</v>
      </c>
      <c r="B38" s="84">
        <v>309</v>
      </c>
      <c r="C38" s="77">
        <f>SUM(D38:T38)</f>
        <v>307380.57000000007</v>
      </c>
      <c r="D38" s="92">
        <v>149706.38</v>
      </c>
      <c r="E38" s="92">
        <v>35462.29</v>
      </c>
      <c r="F38" s="92">
        <v>0</v>
      </c>
      <c r="G38" s="92">
        <v>2555.73</v>
      </c>
      <c r="H38" s="92">
        <v>23911.32</v>
      </c>
      <c r="I38" s="92">
        <v>590</v>
      </c>
      <c r="J38" s="92">
        <v>8409.98</v>
      </c>
      <c r="K38" s="92">
        <v>1093.0899999999999</v>
      </c>
      <c r="L38" s="92">
        <v>142.16999999999999</v>
      </c>
      <c r="M38" s="92">
        <v>2299.46</v>
      </c>
      <c r="N38" s="92">
        <v>56109.51</v>
      </c>
      <c r="O38" s="92">
        <v>0</v>
      </c>
      <c r="P38" s="92">
        <v>3535.85</v>
      </c>
      <c r="Q38" s="92">
        <v>18610</v>
      </c>
      <c r="R38" s="92">
        <v>1589.59</v>
      </c>
      <c r="S38" s="92">
        <v>0</v>
      </c>
      <c r="T38" s="92">
        <v>3365.20</v>
      </c>
      <c r="U38" s="64">
        <f t="shared" si="0"/>
        <v>994.75912621359248</v>
      </c>
      <c r="V38" s="13">
        <f t="shared" si="4"/>
        <v>82.896593851132707</v>
      </c>
    </row>
    <row r="39" spans="1:22" ht="15.75" thickBot="1">
      <c r="A39" s="72" t="s">
        <v>45</v>
      </c>
      <c r="B39" s="85">
        <f>B9+B25</f>
        <v>4971</v>
      </c>
      <c r="C39" s="78">
        <f>C9+C25</f>
        <v>11812455.379999999</v>
      </c>
      <c r="D39" s="48">
        <f>D9+D25</f>
        <v>7766724.2599999998</v>
      </c>
      <c r="E39" s="48">
        <f>E9+E25</f>
        <v>2130152.04</v>
      </c>
      <c r="F39" s="48">
        <f>F9+F25</f>
        <v>523.35</v>
      </c>
      <c r="G39" s="49">
        <f>G9+G25</f>
        <v>29936.45</v>
      </c>
      <c r="H39" s="49">
        <f>H9+H25</f>
        <v>973303.62999999989</v>
      </c>
      <c r="I39" s="49">
        <f>I9+I25</f>
        <v>26233.76</v>
      </c>
      <c r="J39" s="49">
        <f>J9+J25</f>
        <v>142659.96</v>
      </c>
      <c r="K39" s="49">
        <f>K9+K25</f>
        <v>51701.290000000008</v>
      </c>
      <c r="L39" s="49">
        <f>L9+L25</f>
        <v>24318.439999999995</v>
      </c>
      <c r="M39" s="49">
        <f>M9+M25</f>
        <v>80217.570000000007</v>
      </c>
      <c r="N39" s="49">
        <f>N9+N25</f>
        <v>180633.08000000002</v>
      </c>
      <c r="O39" s="49">
        <f>O9+O25</f>
        <v>0</v>
      </c>
      <c r="P39" s="49">
        <f>P9+P25</f>
        <v>130014.93</v>
      </c>
      <c r="Q39" s="49">
        <f>Q9+Q25</f>
        <v>208753.58999999997</v>
      </c>
      <c r="R39" s="49">
        <f>R9+R25</f>
        <v>48419.479999999989</v>
      </c>
      <c r="S39" s="49">
        <f>S9+S25</f>
        <v>0</v>
      </c>
      <c r="T39" s="58">
        <f>T9+T25</f>
        <v>18863.55</v>
      </c>
      <c r="U39" s="65">
        <f t="shared" si="0"/>
        <v>2376.2734620800643</v>
      </c>
      <c r="V39" s="50">
        <f>U39/12</f>
        <v>198.02278850667201</v>
      </c>
    </row>
    <row r="40" spans="1:22" ht="15" customHeight="1">
      <c r="A40" s="122" t="s">
        <v>65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</row>
    <row r="41" spans="1:22" ht="15">
      <c r="A41" s="14"/>
      <c r="B41" s="7"/>
      <c r="C41" s="6"/>
      <c r="D41" s="6"/>
      <c r="E41" s="4"/>
      <c r="F41" s="4"/>
      <c r="G41" s="4"/>
      <c r="H41" s="4"/>
      <c r="I41" s="4"/>
      <c r="J41" s="4"/>
      <c r="K41" s="4"/>
      <c r="L41" s="4"/>
      <c r="M41" s="6"/>
      <c r="N41" s="6"/>
      <c r="O41" s="6"/>
      <c r="P41" s="6"/>
      <c r="Q41" s="6"/>
      <c r="R41" s="6"/>
      <c r="S41" s="6"/>
      <c r="T41" s="15"/>
      <c r="U41" s="16"/>
      <c r="V41" s="16"/>
    </row>
    <row r="42" spans="1:23" ht="15">
      <c r="A42" s="26" t="s">
        <v>59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5">
      <c r="A43" s="26" t="s">
        <v>64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2" ht="15">
      <c r="A44" s="86" t="s">
        <v>63</v>
      </c>
      <c r="B44" s="7"/>
      <c r="C44" s="6"/>
      <c r="D44" s="6"/>
      <c r="E44" s="4"/>
      <c r="F44" s="4"/>
      <c r="G44" s="4"/>
      <c r="H44" s="4"/>
      <c r="I44" s="4"/>
      <c r="J44" s="4"/>
      <c r="K44" s="4"/>
      <c r="L44" s="4"/>
      <c r="M44" s="6"/>
      <c r="N44" s="6"/>
      <c r="O44" s="6"/>
      <c r="P44" s="6"/>
      <c r="Q44" s="6"/>
      <c r="R44" s="6"/>
      <c r="S44" s="6"/>
      <c r="T44" s="15"/>
      <c r="U44" s="16"/>
      <c r="V44" s="16"/>
    </row>
    <row r="45" spans="1:22" ht="15.75">
      <c r="A45" s="123" t="s">
        <v>71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</row>
  </sheetData>
  <mergeCells count="17">
    <mergeCell ref="A40:V40"/>
    <mergeCell ref="A45:V45"/>
    <mergeCell ref="A4:A7"/>
    <mergeCell ref="A3:V3"/>
    <mergeCell ref="F5:F7"/>
    <mergeCell ref="G5:L5"/>
    <mergeCell ref="M5:R5"/>
    <mergeCell ref="S5:S7"/>
    <mergeCell ref="T5:T7"/>
    <mergeCell ref="Q2:V2"/>
    <mergeCell ref="B4:B7"/>
    <mergeCell ref="C4:C7"/>
    <mergeCell ref="G4:L4"/>
    <mergeCell ref="M4:R4"/>
    <mergeCell ref="U4:V7"/>
    <mergeCell ref="D5:D7"/>
    <mergeCell ref="E5:E7"/>
  </mergeCells>
  <hyperlinks>
    <hyperlink ref="A44" r:id="rId1" display="liene.ugrika@talsi.lv"/>
  </hyperlinks>
  <pageMargins left="0.708661417322835" right="0.708661417322835" top="0.748031496062992" bottom="0.748031496062992" header="0.31496062992126" footer="0.31496062992126"/>
  <pageSetup orientation="landscape" paperSize="9" scale="55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8EA8E10-DF8D-4386-A640-B7B56C3D326E}">
  <sheetPr>
    <pageSetUpPr fitToPage="1"/>
  </sheetPr>
  <dimension ref="A1:Y25"/>
  <sheetViews>
    <sheetView zoomScale="90" zoomScaleNormal="90" workbookViewId="0" topLeftCell="A7">
      <selection pane="topLeft" activeCell="F11" sqref="F11"/>
    </sheetView>
  </sheetViews>
  <sheetFormatPr defaultColWidth="9.14428571428571" defaultRowHeight="15"/>
  <cols>
    <col min="1" max="1" width="37.1428571428571" style="27" customWidth="1"/>
    <col min="2" max="2" width="9.85714285714286" style="28" customWidth="1"/>
    <col min="3" max="3" width="11.1428571428571" style="27" customWidth="1"/>
    <col min="4" max="4" width="10.5714285714286" style="27" bestFit="1" customWidth="1"/>
    <col min="5" max="5" width="9.57142857142857" style="27" bestFit="1" customWidth="1"/>
    <col min="6" max="6" width="8.14285714285714" style="27" customWidth="1"/>
    <col min="7" max="7" width="9.28571428571429" style="27" bestFit="1" customWidth="1"/>
    <col min="8" max="8" width="9.57142857142857" style="27" bestFit="1" customWidth="1"/>
    <col min="9" max="9" width="8.42857142857143" style="27" customWidth="1"/>
    <col min="10" max="10" width="11" style="27" customWidth="1"/>
    <col min="11" max="11" width="8.28571428571429" style="27" customWidth="1"/>
    <col min="12" max="12" width="9.71428571428571" style="27" customWidth="1"/>
    <col min="13" max="13" width="9.57142857142857" style="27" bestFit="1" customWidth="1"/>
    <col min="14" max="14" width="8.28571428571429" style="27" customWidth="1"/>
    <col min="15" max="15" width="8" style="27" customWidth="1"/>
    <col min="16" max="16" width="9.28571428571429" style="27" bestFit="1" customWidth="1"/>
    <col min="17" max="17" width="10.1428571428571" style="27" customWidth="1"/>
    <col min="18" max="18" width="9.28571428571429" style="27" bestFit="1" customWidth="1"/>
    <col min="19" max="19" width="8.28571428571429" style="27" customWidth="1"/>
    <col min="20" max="20" width="8" style="27" customWidth="1"/>
    <col min="21" max="21" width="9.14285714285714" style="27"/>
    <col min="22" max="22" width="10.7142857142857" style="27" customWidth="1"/>
    <col min="23" max="23" width="10.4285714285714" style="27" customWidth="1"/>
    <col min="24" max="24" width="8.42857142857143" style="27" customWidth="1"/>
    <col min="25" max="25" width="8.85714285714286" style="27" customWidth="1"/>
    <col min="26" max="16384" width="9.14285714285714" style="27"/>
  </cols>
  <sheetData>
    <row r="1" spans="1:22" ht="19.5" customHeight="1">
      <c r="A1" s="4"/>
      <c r="B1" s="3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4" t="s">
        <v>56</v>
      </c>
    </row>
    <row r="2" spans="1:22" ht="21.6" customHeight="1">
      <c r="A2" s="6"/>
      <c r="B2" s="33"/>
      <c r="C2" s="4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105" t="s">
        <v>69</v>
      </c>
      <c r="R2" s="105"/>
      <c r="S2" s="105"/>
      <c r="T2" s="105"/>
      <c r="U2" s="105"/>
      <c r="V2" s="105"/>
    </row>
    <row r="3" spans="1:22" ht="30" customHeight="1" thickBot="1">
      <c r="A3" s="144" t="s">
        <v>68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2" ht="15">
      <c r="A4" s="146" t="s">
        <v>1</v>
      </c>
      <c r="B4" s="149" t="s">
        <v>62</v>
      </c>
      <c r="C4" s="152" t="s">
        <v>55</v>
      </c>
      <c r="D4" s="36">
        <v>1100</v>
      </c>
      <c r="E4" s="37">
        <v>1200</v>
      </c>
      <c r="F4" s="37">
        <v>2100</v>
      </c>
      <c r="G4" s="112">
        <v>2200</v>
      </c>
      <c r="H4" s="113"/>
      <c r="I4" s="113"/>
      <c r="J4" s="113"/>
      <c r="K4" s="113"/>
      <c r="L4" s="114"/>
      <c r="M4" s="112">
        <v>2300</v>
      </c>
      <c r="N4" s="113"/>
      <c r="O4" s="113"/>
      <c r="P4" s="113"/>
      <c r="Q4" s="113"/>
      <c r="R4" s="114"/>
      <c r="S4" s="1">
        <v>2400</v>
      </c>
      <c r="T4" s="38">
        <v>5233</v>
      </c>
      <c r="U4" s="155" t="s">
        <v>58</v>
      </c>
      <c r="V4" s="156"/>
    </row>
    <row r="5" spans="1:22" ht="22.5" customHeight="1">
      <c r="A5" s="147"/>
      <c r="B5" s="150"/>
      <c r="C5" s="153"/>
      <c r="D5" s="119" t="s">
        <v>46</v>
      </c>
      <c r="E5" s="119" t="s">
        <v>47</v>
      </c>
      <c r="F5" s="119" t="s">
        <v>48</v>
      </c>
      <c r="G5" s="128" t="s">
        <v>3</v>
      </c>
      <c r="H5" s="129"/>
      <c r="I5" s="129"/>
      <c r="J5" s="129"/>
      <c r="K5" s="129"/>
      <c r="L5" s="130"/>
      <c r="M5" s="131" t="s">
        <v>4</v>
      </c>
      <c r="N5" s="132"/>
      <c r="O5" s="132"/>
      <c r="P5" s="132"/>
      <c r="Q5" s="132"/>
      <c r="R5" s="133"/>
      <c r="S5" s="134" t="s">
        <v>5</v>
      </c>
      <c r="T5" s="140" t="s">
        <v>6</v>
      </c>
      <c r="U5" s="157"/>
      <c r="V5" s="158"/>
    </row>
    <row r="6" spans="1:22" ht="15">
      <c r="A6" s="147"/>
      <c r="B6" s="150"/>
      <c r="C6" s="153"/>
      <c r="D6" s="120"/>
      <c r="E6" s="120"/>
      <c r="F6" s="120"/>
      <c r="G6" s="8">
        <v>2210</v>
      </c>
      <c r="H6" s="8">
        <v>2220</v>
      </c>
      <c r="I6" s="8">
        <v>2230</v>
      </c>
      <c r="J6" s="8">
        <v>2240</v>
      </c>
      <c r="K6" s="8">
        <v>2250</v>
      </c>
      <c r="L6" s="8">
        <v>2260</v>
      </c>
      <c r="M6" s="8">
        <v>2310</v>
      </c>
      <c r="N6" s="3">
        <v>2320</v>
      </c>
      <c r="O6" s="32">
        <v>2340</v>
      </c>
      <c r="P6" s="3">
        <v>2350</v>
      </c>
      <c r="Q6" s="3">
        <v>2360</v>
      </c>
      <c r="R6" s="3">
        <v>2370</v>
      </c>
      <c r="S6" s="135"/>
      <c r="T6" s="141"/>
      <c r="U6" s="157"/>
      <c r="V6" s="158"/>
    </row>
    <row r="7" spans="1:25" ht="132">
      <c r="A7" s="148"/>
      <c r="B7" s="151"/>
      <c r="C7" s="154"/>
      <c r="D7" s="121"/>
      <c r="E7" s="121"/>
      <c r="F7" s="121"/>
      <c r="G7" s="18" t="s">
        <v>7</v>
      </c>
      <c r="H7" s="18" t="s">
        <v>8</v>
      </c>
      <c r="I7" s="18" t="s">
        <v>49</v>
      </c>
      <c r="J7" s="19" t="s">
        <v>50</v>
      </c>
      <c r="K7" s="18" t="s">
        <v>9</v>
      </c>
      <c r="L7" s="19" t="s">
        <v>51</v>
      </c>
      <c r="M7" s="18" t="s">
        <v>10</v>
      </c>
      <c r="N7" s="20" t="s">
        <v>52</v>
      </c>
      <c r="O7" s="21" t="s">
        <v>11</v>
      </c>
      <c r="P7" s="21" t="s">
        <v>12</v>
      </c>
      <c r="Q7" s="20" t="s">
        <v>54</v>
      </c>
      <c r="R7" s="21" t="s">
        <v>13</v>
      </c>
      <c r="S7" s="136"/>
      <c r="T7" s="142"/>
      <c r="U7" s="157"/>
      <c r="V7" s="158"/>
      <c r="W7" s="31"/>
      <c r="X7" s="30"/>
      <c r="Y7" s="30"/>
    </row>
    <row r="8" spans="1:23" ht="10.5" customHeight="1" thickBot="1">
      <c r="A8" s="39">
        <v>1</v>
      </c>
      <c r="B8" s="40">
        <v>2</v>
      </c>
      <c r="C8" s="41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19</v>
      </c>
      <c r="U8" s="43" t="s">
        <v>14</v>
      </c>
      <c r="V8" s="44" t="s">
        <v>15</v>
      </c>
      <c r="W8" s="29"/>
    </row>
    <row r="9" spans="1:23" s="17" customFormat="1" ht="59.25" customHeight="1" thickBot="1">
      <c r="A9" s="45" t="s">
        <v>57</v>
      </c>
      <c r="B9" s="22">
        <v>754</v>
      </c>
      <c r="C9" s="22">
        <f>SUM(D9:T9)</f>
        <v>395108.65</v>
      </c>
      <c r="D9" s="46">
        <v>194729.62</v>
      </c>
      <c r="E9" s="46">
        <v>53207.98</v>
      </c>
      <c r="F9" s="46">
        <v>373.15</v>
      </c>
      <c r="G9" s="46">
        <v>3050.42</v>
      </c>
      <c r="H9" s="46">
        <v>73609.50</v>
      </c>
      <c r="I9" s="46">
        <v>5028.6000000000004</v>
      </c>
      <c r="J9" s="46">
        <v>12477.85</v>
      </c>
      <c r="K9" s="46">
        <v>9359.5300000000007</v>
      </c>
      <c r="L9" s="46">
        <v>10941.35</v>
      </c>
      <c r="M9" s="46">
        <v>13871.40</v>
      </c>
      <c r="N9" s="46">
        <v>0</v>
      </c>
      <c r="O9" s="46">
        <v>0</v>
      </c>
      <c r="P9" s="46">
        <v>9692.01</v>
      </c>
      <c r="Q9" s="46"/>
      <c r="R9" s="46">
        <v>8694.64</v>
      </c>
      <c r="S9" s="46"/>
      <c r="T9" s="46">
        <v>72.599999999999994</v>
      </c>
      <c r="U9" s="46">
        <f>C9/B9</f>
        <v>524.01677718832889</v>
      </c>
      <c r="V9" s="47">
        <f>U9/12</f>
        <v>43.668064765694076</v>
      </c>
      <c r="W9" s="23"/>
    </row>
    <row r="10" spans="1:22" s="17" customFormat="1" ht="24" customHeight="1">
      <c r="A10" s="143" t="s">
        <v>66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2" s="17" customFormat="1" ht="15">
      <c r="A11" s="14"/>
      <c r="B11" s="7"/>
      <c r="C11" s="6"/>
      <c r="D11" s="6"/>
      <c r="E11" s="4"/>
      <c r="F11" s="4"/>
      <c r="G11" s="4"/>
      <c r="H11" s="4"/>
      <c r="I11" s="4"/>
      <c r="J11" s="4"/>
      <c r="K11" s="4"/>
      <c r="L11" s="4"/>
      <c r="M11" s="6"/>
      <c r="N11" s="6"/>
      <c r="O11" s="6"/>
      <c r="P11" s="6"/>
      <c r="Q11" s="6"/>
      <c r="R11" s="6"/>
      <c r="S11" s="6"/>
      <c r="T11" s="15"/>
      <c r="U11" s="16"/>
      <c r="V11" s="16"/>
    </row>
    <row r="12" spans="1:22" s="17" customFormat="1" ht="15">
      <c r="A12" s="26"/>
      <c r="B12" s="7"/>
      <c r="C12" s="6"/>
      <c r="D12" s="6"/>
      <c r="E12" s="4"/>
      <c r="F12" s="4"/>
      <c r="G12" s="4"/>
      <c r="H12" s="4"/>
      <c r="I12" s="4"/>
      <c r="J12" s="4"/>
      <c r="K12" s="4"/>
      <c r="L12" s="4"/>
      <c r="M12" s="6"/>
      <c r="N12" s="6"/>
      <c r="O12" s="6"/>
      <c r="P12" s="6"/>
      <c r="Q12" s="6"/>
      <c r="R12" s="6"/>
      <c r="S12" s="6"/>
      <c r="T12" s="15"/>
      <c r="U12" s="16"/>
      <c r="V12" s="16"/>
    </row>
    <row r="13" spans="1:22" s="17" customFormat="1" ht="15">
      <c r="A13" s="26" t="s">
        <v>59</v>
      </c>
      <c r="B13" s="7"/>
      <c r="C13" s="6"/>
      <c r="D13" s="6"/>
      <c r="E13" s="4"/>
      <c r="F13" s="4"/>
      <c r="G13" s="4"/>
      <c r="H13" s="4"/>
      <c r="I13" s="4"/>
      <c r="J13" s="4"/>
      <c r="K13" s="4"/>
      <c r="L13" s="4"/>
      <c r="M13" s="6"/>
      <c r="N13" s="6"/>
      <c r="O13" s="6"/>
      <c r="P13" s="6"/>
      <c r="Q13" s="6"/>
      <c r="R13" s="6"/>
      <c r="S13" s="6"/>
      <c r="T13" s="15"/>
      <c r="U13" s="16"/>
      <c r="V13" s="16"/>
    </row>
    <row r="14" spans="1:22" s="17" customFormat="1" ht="15">
      <c r="A14" s="26" t="s">
        <v>64</v>
      </c>
      <c r="B14" s="7"/>
      <c r="C14" s="6"/>
      <c r="D14" s="6"/>
      <c r="E14" s="4"/>
      <c r="F14" s="4"/>
      <c r="G14" s="4"/>
      <c r="H14" s="4"/>
      <c r="I14" s="4"/>
      <c r="J14" s="4"/>
      <c r="K14" s="4"/>
      <c r="L14" s="4"/>
      <c r="M14" s="6"/>
      <c r="N14" s="6"/>
      <c r="O14" s="6"/>
      <c r="P14" s="6"/>
      <c r="Q14" s="6"/>
      <c r="R14" s="6"/>
      <c r="S14" s="6"/>
      <c r="T14" s="15"/>
      <c r="U14" s="16"/>
      <c r="V14" s="16"/>
    </row>
    <row r="15" spans="1:22" s="17" customFormat="1" ht="15">
      <c r="A15" s="86" t="s">
        <v>63</v>
      </c>
      <c r="B15" s="7"/>
      <c r="C15" s="6"/>
      <c r="D15" s="6"/>
      <c r="E15" s="4"/>
      <c r="F15" s="4"/>
      <c r="G15" s="4"/>
      <c r="H15" s="4"/>
      <c r="I15" s="4"/>
      <c r="J15" s="4"/>
      <c r="K15" s="4"/>
      <c r="L15" s="4"/>
      <c r="M15" s="6"/>
      <c r="N15" s="6"/>
      <c r="O15" s="6"/>
      <c r="P15" s="6"/>
      <c r="Q15" s="6"/>
      <c r="R15" s="6"/>
      <c r="S15" s="6"/>
      <c r="T15" s="15"/>
      <c r="U15" s="16"/>
      <c r="V15" s="16"/>
    </row>
    <row r="16" spans="1:22" s="17" customFormat="1" ht="15.75">
      <c r="A16" s="123" t="s">
        <v>71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</row>
    <row r="18" spans="2:2" ht="15">
      <c r="B18" s="27"/>
    </row>
    <row r="19" spans="2:2" ht="15">
      <c r="B19" s="27"/>
    </row>
    <row r="20" spans="2:2" ht="15">
      <c r="B20" s="27"/>
    </row>
    <row r="21" spans="2:2" ht="15">
      <c r="B21" s="27"/>
    </row>
    <row r="22" spans="2:2" ht="15">
      <c r="B22" s="27"/>
    </row>
    <row r="23" spans="2:2" ht="15">
      <c r="B23" s="27"/>
    </row>
    <row r="24" spans="2:2" ht="15">
      <c r="B24" s="27"/>
    </row>
    <row r="25" spans="2:2" ht="15">
      <c r="B25" s="27"/>
    </row>
  </sheetData>
  <mergeCells count="17">
    <mergeCell ref="G5:L5"/>
    <mergeCell ref="M5:R5"/>
    <mergeCell ref="Q2:V2"/>
    <mergeCell ref="S5:S7"/>
    <mergeCell ref="T5:T7"/>
    <mergeCell ref="A16:V16"/>
    <mergeCell ref="A10:V10"/>
    <mergeCell ref="A3:V3"/>
    <mergeCell ref="A4:A7"/>
    <mergeCell ref="B4:B7"/>
    <mergeCell ref="C4:C7"/>
    <mergeCell ref="G4:L4"/>
    <mergeCell ref="M4:R4"/>
    <mergeCell ref="U4:V7"/>
    <mergeCell ref="D5:D7"/>
    <mergeCell ref="E5:E7"/>
    <mergeCell ref="F5:F7"/>
  </mergeCells>
  <hyperlinks>
    <hyperlink ref="A15" r:id="rId1" display="liene.ugrika@talsi.lv"/>
  </hyperlinks>
  <pageMargins left="0.118110236220472" right="0.118110236220472" top="0.15748031496063" bottom="0.15748031496063" header="0.31496062992126" footer="0.31496062992126"/>
  <pageSetup orientation="landscape" paperSize="9" scale="6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PAŠVALDĪBAS_01.09.2025.</vt:lpstr>
      <vt:lpstr>PRIVĀTĀS IZGL_IEST_01.09.2025.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Uldis Katlaps</dc:creator>
  <cp:keywords/>
  <dc:description/>
  <cp:lastModifiedBy>Uldis Katlaps</cp:lastModifiedBy>
  <cp:lastPrinted>2025-02-14T06:35:49Z</cp:lastPrinted>
  <dcterms:created xsi:type="dcterms:W3CDTF">2021-10-03T14:35:38Z</dcterms:created>
  <dcterms:modified xsi:type="dcterms:W3CDTF">2025-09-11T06:31:42Z</dcterms:modified>
  <cp:category/>
</cp:coreProperties>
</file>