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29 Veļas telpas atjaunošanas darbi Virbu PII Zīļuks\"/>
    </mc:Choice>
  </mc:AlternateContent>
  <xr:revisionPtr revIDLastSave="0" documentId="13_ncr:1_{F8A5F0D5-FF8A-45F9-A3BB-067242D9479B}" xr6:coauthVersionLast="36" xr6:coauthVersionMax="36" xr10:uidLastSave="{00000000-0000-0000-0000-000000000000}"/>
  <bookViews>
    <workbookView xWindow="0" yWindow="0" windowWidth="17256" windowHeight="5772" xr2:uid="{00000000-000D-0000-FFFF-FFFF00000000}"/>
  </bookViews>
  <sheets>
    <sheet name="Veļas telp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D138" i="1" l="1"/>
  <c r="D134" i="1"/>
  <c r="D97" i="1"/>
  <c r="D81" i="1"/>
  <c r="D84" i="1" s="1"/>
  <c r="D79" i="1"/>
  <c r="D68" i="1"/>
  <c r="D71" i="1" s="1"/>
  <c r="D67" i="1"/>
  <c r="D64" i="1"/>
  <c r="D62" i="1"/>
  <c r="D60" i="1"/>
  <c r="D57" i="1"/>
  <c r="D55" i="1"/>
  <c r="D54" i="1"/>
  <c r="D52" i="1"/>
  <c r="D51" i="1"/>
  <c r="D48" i="1"/>
  <c r="D46" i="1"/>
  <c r="D44" i="1"/>
  <c r="D41" i="1"/>
  <c r="D39" i="1"/>
  <c r="D37" i="1"/>
  <c r="D36" i="1"/>
  <c r="D34" i="1"/>
  <c r="D33" i="1"/>
  <c r="D22" i="1"/>
  <c r="D83" i="1" l="1"/>
  <c r="D72" i="1"/>
  <c r="D82" i="1"/>
  <c r="D69" i="1"/>
  <c r="D74" i="1" l="1"/>
  <c r="D73" i="1"/>
  <c r="K149" i="1" l="1"/>
  <c r="K11" i="1" s="1"/>
  <c r="L149" i="1"/>
  <c r="M149" i="1" l="1"/>
  <c r="N149" i="1"/>
  <c r="O149" i="1"/>
  <c r="K151" i="1" s="1"/>
  <c r="K152" i="1" l="1"/>
  <c r="K153" i="1" s="1"/>
</calcChain>
</file>

<file path=xl/sharedStrings.xml><?xml version="1.0" encoding="utf-8"?>
<sst xmlns="http://schemas.openxmlformats.org/spreadsheetml/2006/main" count="321" uniqueCount="179">
  <si>
    <t xml:space="preserve">Pasūtītājs: </t>
  </si>
  <si>
    <t>Lokālā tāme Nr. 1</t>
  </si>
  <si>
    <t>Veļas telpas vienkāršota atjaunošana</t>
  </si>
  <si>
    <t>(būvdarbu veids vai konstruktīvā elementa nosaukums)</t>
  </si>
  <si>
    <t>Objekta nosaukums: Veļas telpas vienkaršota atjaunošana</t>
  </si>
  <si>
    <t xml:space="preserve">Pasūtījuma numurs: </t>
  </si>
  <si>
    <t>Darba ietilpība C/st:</t>
  </si>
  <si>
    <t>Tāme sastādīta:</t>
  </si>
  <si>
    <t>Objekta izmaksas:</t>
  </si>
  <si>
    <t xml:space="preserve">Darba </t>
  </si>
  <si>
    <t>Vienības izmaksa,</t>
  </si>
  <si>
    <t>Kopējās izmaksas,</t>
  </si>
  <si>
    <t>Nr.</t>
  </si>
  <si>
    <t>Darba un izdevumu nosaukums</t>
  </si>
  <si>
    <t>Vienība</t>
  </si>
  <si>
    <t>Daudz.</t>
  </si>
  <si>
    <t>Laika</t>
  </si>
  <si>
    <t>samaksa</t>
  </si>
  <si>
    <t>tai skaitā</t>
  </si>
  <si>
    <t>Darba</t>
  </si>
  <si>
    <t>p.</t>
  </si>
  <si>
    <t>49,</t>
  </si>
  <si>
    <t>norma</t>
  </si>
  <si>
    <t>likme</t>
  </si>
  <si>
    <t>Darba alga</t>
  </si>
  <si>
    <t>Materiāli</t>
  </si>
  <si>
    <t>Mehanismi</t>
  </si>
  <si>
    <t>Kopā</t>
  </si>
  <si>
    <t>ietilpība</t>
  </si>
  <si>
    <t>k.</t>
  </si>
  <si>
    <t>c/h</t>
  </si>
  <si>
    <t>€/h</t>
  </si>
  <si>
    <t>€</t>
  </si>
  <si>
    <t>c/st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</si>
  <si>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</si>
  <si>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</si>
  <si>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</si>
  <si>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</si>
  <si>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</si>
  <si>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</si>
  <si>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</si>
  <si>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</si>
  <si>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</si>
  <si>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Demontāžas, sagatavošanās darbi</t>
  </si>
  <si>
    <t>Griestu attīrīšana</t>
  </si>
  <si>
    <t>m2</t>
  </si>
  <si>
    <t>kompl</t>
  </si>
  <si>
    <t>Esošā betona grīdas, flīžu un kājlīstu demontāža, grīdas virsmas attīrīšana</t>
  </si>
  <si>
    <t>Sienas attīrīšana no flīzēm</t>
  </si>
  <si>
    <t>Sienu attīrīšana no krāsojuma</t>
  </si>
  <si>
    <t>Esošo santehnikas cauruļu demontāža</t>
  </si>
  <si>
    <t>m</t>
  </si>
  <si>
    <t>Citu elementu demontāža, atvienošana</t>
  </si>
  <si>
    <t>kompl.</t>
  </si>
  <si>
    <t>Būvgružu savākšana, utilizācija</t>
  </si>
  <si>
    <t>m3</t>
  </si>
  <si>
    <t>Mūra sienu sagatavošana</t>
  </si>
  <si>
    <t>Sienu gruntēšana</t>
  </si>
  <si>
    <t>Grunts Knauf Betonkontakt</t>
  </si>
  <si>
    <t>kg</t>
  </si>
  <si>
    <t xml:space="preserve">dziļumgrunts  </t>
  </si>
  <si>
    <t>l</t>
  </si>
  <si>
    <t>Sienu armēšana</t>
  </si>
  <si>
    <t>ģipša apmetums Knauf MP-75</t>
  </si>
  <si>
    <t>stiklšiedras siets</t>
  </si>
  <si>
    <t>metāla stūra šina</t>
  </si>
  <si>
    <t>Kestonit LH</t>
  </si>
  <si>
    <t>Nobeiguma špakteles uzklāšana</t>
  </si>
  <si>
    <t>Nobeiguma špaktele</t>
  </si>
  <si>
    <t>Nobeiguma špakteles slīpēšana</t>
  </si>
  <si>
    <t>smilšpapīrs</t>
  </si>
  <si>
    <t>Sienu gruntēšana un krāsošana 2x</t>
  </si>
  <si>
    <t>krāsotāja līmlenta</t>
  </si>
  <si>
    <t>gb</t>
  </si>
  <si>
    <t>Krāsa ar toni</t>
  </si>
  <si>
    <t>Griestu apdare</t>
  </si>
  <si>
    <t>Griestu gruntēšana</t>
  </si>
  <si>
    <t>Griestu armēšana</t>
  </si>
  <si>
    <t>Griestu slīpēšana un krāsošana</t>
  </si>
  <si>
    <t>Griestu gruntēšana un krāsošana 2x</t>
  </si>
  <si>
    <t>betonkontakt grunts ceresit CT 19</t>
  </si>
  <si>
    <t>Sienas hidroizolēšana 2x</t>
  </si>
  <si>
    <t>ceresit CL 51</t>
  </si>
  <si>
    <t>CERESIT CL152 Blīvējošā lente</t>
  </si>
  <si>
    <t>Sienas flīzēšana 20*25cm</t>
  </si>
  <si>
    <t xml:space="preserve">keramiskās flīzes </t>
  </si>
  <si>
    <t>elastīgā flīžū līme</t>
  </si>
  <si>
    <t>šuvotājs</t>
  </si>
  <si>
    <t>hermētiķis šuvju krāsā</t>
  </si>
  <si>
    <t>Grīdas izbūve</t>
  </si>
  <si>
    <t>Grīdas pamatnes izbūve (hidroizolācija, siltumizolācija - putupolisteriols 50mm, betons 50mm)</t>
  </si>
  <si>
    <t>Grīdas hidroizolēšana 2x</t>
  </si>
  <si>
    <t>Grīdas flīzēšana 25*25cm</t>
  </si>
  <si>
    <t>Durvju montāza</t>
  </si>
  <si>
    <t>Koka durvju montāza</t>
  </si>
  <si>
    <t>montāzas materiāli</t>
  </si>
  <si>
    <t>koka durvis</t>
  </si>
  <si>
    <t xml:space="preserve">Santeknikas montāža </t>
  </si>
  <si>
    <t>Pieslēgšanās esošajam ūdensvadam</t>
  </si>
  <si>
    <t>vietas</t>
  </si>
  <si>
    <t>Daudzslāņu caurules montāža</t>
  </si>
  <si>
    <t>Kausējamā daudzslāņu caurule d20</t>
  </si>
  <si>
    <t>Stiprinājuma kronšteini</t>
  </si>
  <si>
    <t>Veidgabalu montāža</t>
  </si>
  <si>
    <t>līkums 90gr</t>
  </si>
  <si>
    <t>trejgabals</t>
  </si>
  <si>
    <t>savienojums</t>
  </si>
  <si>
    <t>sienas līkums d20x 1/2"</t>
  </si>
  <si>
    <t>Noslēgventīļu montāža</t>
  </si>
  <si>
    <t>lodveida ventīļi</t>
  </si>
  <si>
    <t>sienas ventīļi pievadiem</t>
  </si>
  <si>
    <t>jaucejkrāna kronšteins</t>
  </si>
  <si>
    <t>Stacionārā kārstā ūdens jaucējvārsta montāža</t>
  </si>
  <si>
    <t>jaucējvārsts</t>
  </si>
  <si>
    <t>pieslēgi</t>
  </si>
  <si>
    <t>sifons</t>
  </si>
  <si>
    <t>izlietnes krāns</t>
  </si>
  <si>
    <t>lokanais pievads</t>
  </si>
  <si>
    <t>Ventilācijas restes uzstādīšana</t>
  </si>
  <si>
    <t>Ventilācijas restes,difuzori</t>
  </si>
  <si>
    <t>palīgmateriāli</t>
  </si>
  <si>
    <t>Kanalizācijas trubu montāža</t>
  </si>
  <si>
    <t>kanalizācijas caurule d110 (2000mm)</t>
  </si>
  <si>
    <t>d110 90gr</t>
  </si>
  <si>
    <t>d110 trejgabals</t>
  </si>
  <si>
    <t>pāreja d110 uz d50</t>
  </si>
  <si>
    <t>pāreja d110 uz d75</t>
  </si>
  <si>
    <t>kanalizācijas caurule d50(1000mm)</t>
  </si>
  <si>
    <t>traps</t>
  </si>
  <si>
    <t>d75 90gr</t>
  </si>
  <si>
    <t>d50 90gr</t>
  </si>
  <si>
    <t>d50 trejgabali</t>
  </si>
  <si>
    <t>revīzijas lūka d110</t>
  </si>
  <si>
    <t>Kanalizācijas trubu aizsegšana grīdas līmenī</t>
  </si>
  <si>
    <t>gatavā grīdas maisījums</t>
  </si>
  <si>
    <t>Elektromontāžas darbi</t>
  </si>
  <si>
    <t>Kabeļu šahtu frēzēšana sienās un aiztaisīšana ar ģipša apmetumu</t>
  </si>
  <si>
    <t>Slēdžu un konatktligzdu kārbu izfrēzēšana</t>
  </si>
  <si>
    <t>Mehānismu un kārbu montāža</t>
  </si>
  <si>
    <t>eletroģipsis</t>
  </si>
  <si>
    <t>Z/a slēdzis 1 pola</t>
  </si>
  <si>
    <t>Z/a slēdzis 2 polu</t>
  </si>
  <si>
    <t>z/a kontaktligzda 1 vietīga ar rāmīti</t>
  </si>
  <si>
    <t>Apgaismojuma montāža</t>
  </si>
  <si>
    <t>LED paneļi</t>
  </si>
  <si>
    <t>Kabeļu montāža</t>
  </si>
  <si>
    <t>kabelis 3*1,5mm</t>
  </si>
  <si>
    <t>kabelis 3*2,5mm</t>
  </si>
  <si>
    <t>palīgmateriāli, klemmes, skavas u.c.</t>
  </si>
  <si>
    <t>Kopā €:</t>
  </si>
  <si>
    <t>PVN 21%</t>
  </si>
  <si>
    <t>Kopsumma ar PVN €:</t>
  </si>
  <si>
    <t>Būvkomersanta sertifikāta Nr.</t>
  </si>
  <si>
    <t>Pasūtītājs :</t>
  </si>
  <si>
    <t xml:space="preserve">Izpildītājs: </t>
  </si>
  <si>
    <t xml:space="preserve"> ___________________(______________)</t>
  </si>
  <si>
    <t>zv</t>
  </si>
  <si>
    <t>Būves nosaukums: ​Virbu Pirmsskolas izglītības iestāde "Zīļuks"</t>
  </si>
  <si>
    <t>`</t>
  </si>
  <si>
    <t>Esošo kanalizācijas cauruļu atkalšana demontāža līdz stāvvadam</t>
  </si>
  <si>
    <t>Ventilācijas iekārtas demontāža, montāža.</t>
  </si>
  <si>
    <t>Elektroinstalāciju demontāža</t>
  </si>
  <si>
    <t>kpl</t>
  </si>
  <si>
    <t>Apkures radiatoru demontāža</t>
  </si>
  <si>
    <t>Sienu slīpēšana un krāsošana mitrām telpām</t>
  </si>
  <si>
    <t>Sienas apdare - flīzējot (1,4x5 m)</t>
  </si>
  <si>
    <t>Grīdlīstes montāža</t>
  </si>
  <si>
    <t>t.m.</t>
  </si>
  <si>
    <t xml:space="preserve">PVC grīdlīstes </t>
  </si>
  <si>
    <t>stūrīši, nobeigumi, savienojumi</t>
  </si>
  <si>
    <t>gab</t>
  </si>
  <si>
    <t>skrūves ar dībeļiem</t>
  </si>
  <si>
    <t>Izlietnes montāža</t>
  </si>
  <si>
    <t xml:space="preserve">Būvdarbu veicējs: </t>
  </si>
  <si>
    <t>Tāme sastādīta 202_.gada tirgus cenās</t>
  </si>
  <si>
    <t>Tiešās izmaksas kopā, t. sk. darba devēja sociālais nodoklis _____ %, €:</t>
  </si>
  <si>
    <t>Sastādīja:</t>
  </si>
  <si>
    <t xml:space="preserve"> izlietne </t>
  </si>
  <si>
    <t>Objekta adrese: Torņu iela 21, Jaunpagasts, Virbu pag., Talsu nov., LV-3292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</si>
</sst>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#,##0.000"/>
    <numFmt numFmtId="166" formatCode="_-* #,##0.00,&quot;Ls&quot;_-;\-* #,##0.00,&quot;Ls&quot;_-;_-* \-??&quot; Ls&quot;_-;_-@_-"/>
    <numFmt numFmtId="167" formatCode="0.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Arial"/>
      <family val="2"/>
      <charset val="186"/>
    </font>
    <font>
      <u/>
      <sz val="9"/>
      <name val="Times New Roman"/>
      <family val="1"/>
      <charset val="186"/>
    </font>
    <font>
      <sz val="10"/>
      <name val="Arial"/>
      <family val="2"/>
      <charset val="204"/>
    </font>
    <font>
      <sz val="9"/>
      <color rgb="FFFF0000"/>
      <name val="Times New Roman"/>
      <family val="1"/>
      <charset val="186"/>
    </font>
    <font>
      <u/>
      <sz val="9"/>
      <color rgb="FFFF0000"/>
      <name val="Times New Roman"/>
      <family val="1"/>
      <charset val="186"/>
    </font>
    <font>
      <b/>
      <u/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0"/>
      <name val="Helv"/>
    </font>
    <font>
      <sz val="10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EEEEEE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4" fillId="0" borderId="0"/>
    <xf numFmtId="0" fontId="27" fillId="0" borderId="0"/>
  </cellStyleXfs>
  <cellXfs count="185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0" fillId="3" borderId="0" xfId="0" applyFill="1"/>
    <xf numFmtId="0" fontId="6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2" fillId="3" borderId="0" xfId="0" applyFont="1" applyFill="1"/>
    <xf numFmtId="49" fontId="2" fillId="3" borderId="0" xfId="0" applyNumberFormat="1" applyFont="1" applyFill="1"/>
    <xf numFmtId="49" fontId="6" fillId="3" borderId="0" xfId="0" applyNumberFormat="1" applyFont="1" applyFill="1"/>
    <xf numFmtId="2" fontId="6" fillId="3" borderId="0" xfId="0" applyNumberFormat="1" applyFont="1" applyFill="1"/>
    <xf numFmtId="2" fontId="7" fillId="3" borderId="0" xfId="0" applyNumberFormat="1" applyFont="1" applyFill="1"/>
    <xf numFmtId="0" fontId="8" fillId="3" borderId="0" xfId="0" applyFont="1" applyFill="1"/>
    <xf numFmtId="49" fontId="5" fillId="3" borderId="0" xfId="0" applyNumberFormat="1" applyFont="1" applyFill="1" applyAlignment="1">
      <alignment horizontal="left"/>
    </xf>
    <xf numFmtId="2" fontId="5" fillId="3" borderId="0" xfId="0" applyNumberFormat="1" applyFont="1" applyFill="1" applyAlignment="1">
      <alignment horizontal="left"/>
    </xf>
    <xf numFmtId="2" fontId="8" fillId="3" borderId="0" xfId="0" applyNumberFormat="1" applyFont="1" applyFill="1"/>
    <xf numFmtId="2" fontId="8" fillId="3" borderId="0" xfId="0" applyNumberFormat="1" applyFont="1" applyFill="1" applyAlignment="1">
      <alignment horizontal="right"/>
    </xf>
    <xf numFmtId="0" fontId="7" fillId="3" borderId="0" xfId="0" applyFont="1" applyFill="1"/>
    <xf numFmtId="166" fontId="10" fillId="3" borderId="1" xfId="0" applyNumberFormat="1" applyFont="1" applyFill="1" applyBorder="1"/>
    <xf numFmtId="166" fontId="11" fillId="3" borderId="1" xfId="0" applyNumberFormat="1" applyFont="1" applyFill="1" applyBorder="1"/>
    <xf numFmtId="0" fontId="8" fillId="4" borderId="2" xfId="0" applyFont="1" applyFill="1" applyBorder="1"/>
    <xf numFmtId="49" fontId="8" fillId="4" borderId="3" xfId="0" applyNumberFormat="1" applyFont="1" applyFill="1" applyBorder="1"/>
    <xf numFmtId="0" fontId="8" fillId="4" borderId="4" xfId="0" applyFont="1" applyFill="1" applyBorder="1"/>
    <xf numFmtId="2" fontId="8" fillId="4" borderId="4" xfId="0" applyNumberFormat="1" applyFont="1" applyFill="1" applyBorder="1"/>
    <xf numFmtId="2" fontId="8" fillId="4" borderId="4" xfId="0" applyNumberFormat="1" applyFont="1" applyFill="1" applyBorder="1" applyAlignment="1">
      <alignment horizontal="center"/>
    </xf>
    <xf numFmtId="0" fontId="12" fillId="3" borderId="0" xfId="0" applyFont="1" applyFill="1"/>
    <xf numFmtId="0" fontId="8" fillId="4" borderId="7" xfId="0" applyFont="1" applyFill="1" applyBorder="1" applyAlignment="1">
      <alignment horizontal="center"/>
    </xf>
    <xf numFmtId="49" fontId="8" fillId="4" borderId="8" xfId="0" applyNumberFormat="1" applyFont="1" applyFill="1" applyBorder="1" applyAlignment="1">
      <alignment horizontal="center"/>
    </xf>
    <xf numFmtId="49" fontId="8" fillId="4" borderId="9" xfId="0" applyNumberFormat="1" applyFont="1" applyFill="1" applyBorder="1" applyAlignment="1">
      <alignment horizontal="center"/>
    </xf>
    <xf numFmtId="2" fontId="8" fillId="4" borderId="10" xfId="0" applyNumberFormat="1" applyFont="1" applyFill="1" applyBorder="1" applyAlignment="1">
      <alignment horizontal="center"/>
    </xf>
    <xf numFmtId="49" fontId="8" fillId="4" borderId="9" xfId="0" applyNumberFormat="1" applyFont="1" applyFill="1" applyBorder="1"/>
    <xf numFmtId="2" fontId="8" fillId="4" borderId="9" xfId="0" applyNumberFormat="1" applyFont="1" applyFill="1" applyBorder="1"/>
    <xf numFmtId="2" fontId="8" fillId="4" borderId="9" xfId="0" applyNumberFormat="1" applyFont="1" applyFill="1" applyBorder="1" applyAlignment="1">
      <alignment horizontal="center"/>
    </xf>
    <xf numFmtId="2" fontId="8" fillId="4" borderId="13" xfId="0" applyNumberFormat="1" applyFont="1" applyFill="1" applyBorder="1" applyAlignment="1">
      <alignment horizontal="center"/>
    </xf>
    <xf numFmtId="2" fontId="8" fillId="4" borderId="14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" fillId="3" borderId="0" xfId="0" applyFont="1" applyFill="1"/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right" vertical="center"/>
    </xf>
    <xf numFmtId="0" fontId="8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right" vertical="center"/>
    </xf>
    <xf numFmtId="0" fontId="8" fillId="3" borderId="20" xfId="0" applyFont="1" applyFill="1" applyBorder="1" applyAlignment="1">
      <alignment horizontal="center" vertical="center"/>
    </xf>
    <xf numFmtId="2" fontId="8" fillId="3" borderId="20" xfId="0" applyNumberFormat="1" applyFont="1" applyFill="1" applyBorder="1" applyAlignment="1">
      <alignment horizontal="center" vertical="center"/>
    </xf>
    <xf numFmtId="2" fontId="10" fillId="3" borderId="20" xfId="0" applyNumberFormat="1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2" fontId="18" fillId="3" borderId="0" xfId="0" applyNumberFormat="1" applyFont="1" applyFill="1" applyAlignment="1">
      <alignment horizontal="center" vertical="center"/>
    </xf>
    <xf numFmtId="4" fontId="18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19" fillId="0" borderId="18" xfId="0" applyFont="1" applyBorder="1"/>
    <xf numFmtId="0" fontId="20" fillId="0" borderId="18" xfId="0" applyFont="1" applyBorder="1"/>
    <xf numFmtId="0" fontId="20" fillId="0" borderId="0" xfId="0" applyFont="1"/>
    <xf numFmtId="2" fontId="21" fillId="3" borderId="0" xfId="0" applyNumberFormat="1" applyFont="1" applyFill="1" applyAlignment="1">
      <alignment vertical="center"/>
    </xf>
    <xf numFmtId="0" fontId="22" fillId="3" borderId="0" xfId="0" applyFont="1" applyFill="1"/>
    <xf numFmtId="0" fontId="3" fillId="2" borderId="0" xfId="0" applyFont="1" applyFill="1" applyAlignment="1">
      <alignment horizontal="left" vertical="top" wrapText="1"/>
    </xf>
    <xf numFmtId="0" fontId="20" fillId="0" borderId="0" xfId="0" applyFont="1" applyAlignment="1">
      <alignment horizontal="right"/>
    </xf>
    <xf numFmtId="0" fontId="19" fillId="0" borderId="0" xfId="0" applyFont="1"/>
    <xf numFmtId="2" fontId="19" fillId="6" borderId="0" xfId="0" applyNumberFormat="1" applyFont="1" applyFill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167" fontId="19" fillId="6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167" fontId="4" fillId="0" borderId="0" xfId="0" applyNumberFormat="1" applyFont="1" applyAlignment="1">
      <alignment vertical="center" wrapText="1"/>
    </xf>
    <xf numFmtId="167" fontId="6" fillId="0" borderId="0" xfId="0" applyNumberFormat="1" applyFont="1" applyAlignment="1">
      <alignment horizontal="center" vertical="center"/>
    </xf>
    <xf numFmtId="2" fontId="6" fillId="6" borderId="0" xfId="0" applyNumberFormat="1" applyFont="1" applyFill="1" applyAlignment="1">
      <alignment horizontal="center" vertical="center"/>
    </xf>
    <xf numFmtId="167" fontId="6" fillId="6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3" fillId="2" borderId="0" xfId="0" applyFont="1" applyFill="1" applyAlignment="1">
      <alignment horizontal="left" wrapText="1"/>
    </xf>
    <xf numFmtId="0" fontId="25" fillId="0" borderId="0" xfId="0" applyFont="1"/>
    <xf numFmtId="0" fontId="3" fillId="0" borderId="0" xfId="0" applyFont="1"/>
    <xf numFmtId="0" fontId="24" fillId="2" borderId="0" xfId="0" applyFont="1" applyFill="1" applyAlignment="1">
      <alignment horizontal="left" vertical="top" wrapText="1"/>
    </xf>
    <xf numFmtId="167" fontId="5" fillId="3" borderId="0" xfId="0" applyNumberFormat="1" applyFont="1" applyFill="1" applyAlignment="1">
      <alignment vertical="center" wrapText="1"/>
    </xf>
    <xf numFmtId="167" fontId="7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right"/>
    </xf>
    <xf numFmtId="2" fontId="7" fillId="2" borderId="0" xfId="0" applyNumberFormat="1" applyFont="1" applyFill="1" applyAlignment="1">
      <alignment horizontal="center" vertical="center"/>
    </xf>
    <xf numFmtId="167" fontId="7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/>
    </xf>
    <xf numFmtId="2" fontId="18" fillId="3" borderId="0" xfId="0" applyNumberFormat="1" applyFont="1" applyFill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2" fontId="7" fillId="6" borderId="0" xfId="0" applyNumberFormat="1" applyFont="1" applyFill="1" applyAlignment="1">
      <alignment horizontal="center" vertical="center"/>
    </xf>
    <xf numFmtId="167" fontId="5" fillId="6" borderId="0" xfId="0" applyNumberFormat="1" applyFont="1" applyFill="1" applyAlignment="1">
      <alignment vertical="center"/>
    </xf>
    <xf numFmtId="167" fontId="7" fillId="6" borderId="0" xfId="0" applyNumberFormat="1" applyFont="1" applyFill="1" applyAlignment="1">
      <alignment vertical="center"/>
    </xf>
    <xf numFmtId="167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left" vertical="center" wrapText="1"/>
    </xf>
    <xf numFmtId="167" fontId="4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 wrapText="1"/>
    </xf>
    <xf numFmtId="167" fontId="26" fillId="0" borderId="0" xfId="0" applyNumberFormat="1" applyFont="1" applyAlignment="1">
      <alignment vertical="center" wrapText="1"/>
    </xf>
    <xf numFmtId="49" fontId="3" fillId="3" borderId="0" xfId="0" applyNumberFormat="1" applyFont="1" applyFill="1"/>
    <xf numFmtId="2" fontId="3" fillId="3" borderId="0" xfId="0" applyNumberFormat="1" applyFont="1" applyFill="1"/>
    <xf numFmtId="0" fontId="29" fillId="3" borderId="0" xfId="0" applyFont="1" applyFill="1"/>
    <xf numFmtId="2" fontId="8" fillId="4" borderId="11" xfId="0" applyNumberFormat="1" applyFont="1" applyFill="1" applyBorder="1" applyAlignment="1">
      <alignment horizontal="center"/>
    </xf>
    <xf numFmtId="2" fontId="8" fillId="4" borderId="12" xfId="0" applyNumberFormat="1" applyFont="1" applyFill="1" applyBorder="1" applyAlignment="1">
      <alignment horizontal="center"/>
    </xf>
    <xf numFmtId="49" fontId="7" fillId="6" borderId="0" xfId="0" applyNumberFormat="1" applyFont="1" applyFill="1" applyAlignment="1">
      <alignment horizontal="left" vertical="center" wrapText="1"/>
    </xf>
    <xf numFmtId="0" fontId="3" fillId="0" borderId="0" xfId="0" applyFont="1"/>
    <xf numFmtId="167" fontId="7" fillId="6" borderId="0" xfId="0" applyNumberFormat="1" applyFont="1" applyFill="1" applyAlignment="1">
      <alignment horizontal="left" vertical="center"/>
    </xf>
    <xf numFmtId="4" fontId="10" fillId="3" borderId="2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7" fontId="5" fillId="6" borderId="0" xfId="0" applyNumberFormat="1" applyFont="1" applyFill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2" fontId="8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left"/>
    </xf>
    <xf numFmtId="165" fontId="10" fillId="3" borderId="1" xfId="0" applyNumberFormat="1" applyFon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4" fontId="8" fillId="5" borderId="22" xfId="0" applyNumberFormat="1" applyFont="1" applyFill="1" applyBorder="1" applyAlignment="1">
      <alignment horizontal="center" vertical="center"/>
    </xf>
    <xf numFmtId="2" fontId="8" fillId="3" borderId="22" xfId="0" applyNumberFormat="1" applyFont="1" applyFill="1" applyBorder="1" applyAlignment="1">
      <alignment horizontal="center" vertical="center" wrapText="1"/>
    </xf>
    <xf numFmtId="49" fontId="8" fillId="4" borderId="8" xfId="0" applyNumberFormat="1" applyFont="1" applyFill="1" applyBorder="1"/>
    <xf numFmtId="2" fontId="8" fillId="4" borderId="8" xfId="0" applyNumberFormat="1" applyFont="1" applyFill="1" applyBorder="1" applyAlignment="1">
      <alignment horizontal="center"/>
    </xf>
    <xf numFmtId="0" fontId="8" fillId="3" borderId="24" xfId="0" applyFont="1" applyFill="1" applyBorder="1" applyAlignment="1">
      <alignment vertical="center"/>
    </xf>
    <xf numFmtId="0" fontId="8" fillId="3" borderId="23" xfId="0" applyFont="1" applyFill="1" applyBorder="1" applyAlignment="1">
      <alignment horizontal="center" vertical="center"/>
    </xf>
    <xf numFmtId="49" fontId="8" fillId="3" borderId="23" xfId="0" applyNumberFormat="1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 wrapText="1"/>
    </xf>
    <xf numFmtId="49" fontId="8" fillId="5" borderId="23" xfId="0" applyNumberFormat="1" applyFont="1" applyFill="1" applyBorder="1" applyAlignment="1">
      <alignment horizontal="center" vertical="center"/>
    </xf>
    <xf numFmtId="2" fontId="8" fillId="5" borderId="23" xfId="0" applyNumberFormat="1" applyFont="1" applyFill="1" applyBorder="1" applyAlignment="1">
      <alignment horizontal="center" vertical="center"/>
    </xf>
    <xf numFmtId="4" fontId="8" fillId="5" borderId="23" xfId="0" applyNumberFormat="1" applyFont="1" applyFill="1" applyBorder="1" applyAlignment="1">
      <alignment horizontal="center" vertical="center"/>
    </xf>
    <xf numFmtId="49" fontId="8" fillId="3" borderId="23" xfId="0" applyNumberFormat="1" applyFont="1" applyFill="1" applyBorder="1" applyAlignment="1">
      <alignment horizontal="left" vertical="center" wrapText="1"/>
    </xf>
    <xf numFmtId="2" fontId="8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 wrapText="1"/>
    </xf>
    <xf numFmtId="2" fontId="8" fillId="3" borderId="23" xfId="0" applyNumberFormat="1" applyFont="1" applyFill="1" applyBorder="1" applyAlignment="1">
      <alignment horizontal="center" vertical="center" wrapText="1"/>
    </xf>
    <xf numFmtId="4" fontId="8" fillId="3" borderId="23" xfId="0" applyNumberFormat="1" applyFont="1" applyFill="1" applyBorder="1" applyAlignment="1">
      <alignment horizontal="center" vertical="center"/>
    </xf>
    <xf numFmtId="2" fontId="8" fillId="3" borderId="23" xfId="1" applyNumberFormat="1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right" vertical="center" wrapText="1"/>
    </xf>
    <xf numFmtId="2" fontId="8" fillId="5" borderId="23" xfId="0" applyNumberFormat="1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right" vertical="center"/>
    </xf>
    <xf numFmtId="49" fontId="15" fillId="5" borderId="23" xfId="0" applyNumberFormat="1" applyFont="1" applyFill="1" applyBorder="1" applyAlignment="1">
      <alignment horizontal="center" vertical="center"/>
    </xf>
    <xf numFmtId="2" fontId="15" fillId="5" borderId="23" xfId="0" applyNumberFormat="1" applyFont="1" applyFill="1" applyBorder="1" applyAlignment="1">
      <alignment horizontal="center" vertical="center"/>
    </xf>
    <xf numFmtId="4" fontId="15" fillId="5" borderId="23" xfId="0" applyNumberFormat="1" applyFont="1" applyFill="1" applyBorder="1" applyAlignment="1">
      <alignment horizontal="center" vertical="center"/>
    </xf>
    <xf numFmtId="0" fontId="30" fillId="3" borderId="23" xfId="0" applyFont="1" applyFill="1" applyBorder="1"/>
    <xf numFmtId="0" fontId="29" fillId="3" borderId="23" xfId="0" applyFont="1" applyFill="1" applyBorder="1"/>
    <xf numFmtId="4" fontId="31" fillId="3" borderId="23" xfId="0" applyNumberFormat="1" applyFont="1" applyFill="1" applyBorder="1" applyAlignment="1">
      <alignment horizontal="center" vertical="center"/>
    </xf>
    <xf numFmtId="0" fontId="28" fillId="0" borderId="23" xfId="0" applyFont="1" applyBorder="1" applyAlignment="1">
      <alignment horizontal="right" vertical="center" wrapText="1"/>
    </xf>
    <xf numFmtId="0" fontId="28" fillId="0" borderId="23" xfId="0" applyFont="1" applyBorder="1" applyAlignment="1">
      <alignment horizontal="center" vertical="center"/>
    </xf>
    <xf numFmtId="2" fontId="28" fillId="0" borderId="23" xfId="0" applyNumberFormat="1" applyFont="1" applyBorder="1" applyAlignment="1">
      <alignment horizontal="right" vertical="center"/>
    </xf>
    <xf numFmtId="2" fontId="28" fillId="0" borderId="23" xfId="0" applyNumberFormat="1" applyFont="1" applyBorder="1" applyAlignment="1">
      <alignment horizontal="center" vertical="center"/>
    </xf>
    <xf numFmtId="2" fontId="8" fillId="3" borderId="23" xfId="0" applyNumberFormat="1" applyFont="1" applyFill="1" applyBorder="1" applyAlignment="1">
      <alignment vertical="center"/>
    </xf>
    <xf numFmtId="2" fontId="10" fillId="5" borderId="23" xfId="0" applyNumberFormat="1" applyFont="1" applyFill="1" applyBorder="1" applyAlignment="1">
      <alignment horizontal="center" vertical="center"/>
    </xf>
    <xf numFmtId="4" fontId="10" fillId="5" borderId="23" xfId="0" applyNumberFormat="1" applyFont="1" applyFill="1" applyBorder="1" applyAlignment="1">
      <alignment horizontal="center" vertical="center"/>
    </xf>
    <xf numFmtId="49" fontId="8" fillId="3" borderId="26" xfId="0" applyNumberFormat="1" applyFont="1" applyFill="1" applyBorder="1" applyAlignment="1">
      <alignment horizontal="center" vertical="center"/>
    </xf>
    <xf numFmtId="4" fontId="13" fillId="5" borderId="26" xfId="0" applyNumberFormat="1" applyFont="1" applyFill="1" applyBorder="1" applyAlignment="1">
      <alignment horizontal="center" vertical="center"/>
    </xf>
    <xf numFmtId="2" fontId="13" fillId="3" borderId="26" xfId="0" applyNumberFormat="1" applyFont="1" applyFill="1" applyBorder="1" applyAlignment="1">
      <alignment horizontal="center" vertical="center"/>
    </xf>
    <xf numFmtId="2" fontId="13" fillId="5" borderId="26" xfId="0" applyNumberFormat="1" applyFont="1" applyFill="1" applyBorder="1" applyAlignment="1">
      <alignment horizontal="center" vertical="center"/>
    </xf>
    <xf numFmtId="2" fontId="16" fillId="5" borderId="26" xfId="0" applyNumberFormat="1" applyFont="1" applyFill="1" applyBorder="1" applyAlignment="1">
      <alignment horizontal="center" vertical="center"/>
    </xf>
    <xf numFmtId="2" fontId="8" fillId="3" borderId="26" xfId="0" applyNumberFormat="1" applyFont="1" applyFill="1" applyBorder="1" applyAlignment="1">
      <alignment horizontal="center" vertical="center" wrapText="1"/>
    </xf>
    <xf numFmtId="2" fontId="32" fillId="3" borderId="26" xfId="0" applyNumberFormat="1" applyFont="1" applyFill="1" applyBorder="1" applyAlignment="1">
      <alignment horizontal="center" vertical="center"/>
    </xf>
    <xf numFmtId="4" fontId="10" fillId="3" borderId="27" xfId="0" applyNumberFormat="1" applyFont="1" applyFill="1" applyBorder="1" applyAlignment="1">
      <alignment horizontal="center" vertical="center"/>
    </xf>
    <xf numFmtId="2" fontId="31" fillId="3" borderId="23" xfId="0" applyNumberFormat="1" applyFont="1" applyFill="1" applyBorder="1" applyAlignment="1">
      <alignment horizontal="center" vertical="center"/>
    </xf>
    <xf numFmtId="4" fontId="31" fillId="5" borderId="23" xfId="0" applyNumberFormat="1" applyFont="1" applyFill="1" applyBorder="1" applyAlignment="1">
      <alignment horizontal="center" vertical="center"/>
    </xf>
    <xf numFmtId="4" fontId="8" fillId="3" borderId="29" xfId="0" applyNumberFormat="1" applyFont="1" applyFill="1" applyBorder="1" applyAlignment="1">
      <alignment horizontal="center" vertical="center"/>
    </xf>
    <xf numFmtId="4" fontId="17" fillId="3" borderId="28" xfId="0" applyNumberFormat="1" applyFont="1" applyFill="1" applyBorder="1" applyAlignment="1">
      <alignment horizontal="center" vertical="center"/>
    </xf>
    <xf numFmtId="2" fontId="8" fillId="4" borderId="25" xfId="0" applyNumberFormat="1" applyFont="1" applyFill="1" applyBorder="1"/>
    <xf numFmtId="4" fontId="8" fillId="3" borderId="30" xfId="0" applyNumberFormat="1" applyFont="1" applyFill="1" applyBorder="1" applyAlignment="1">
      <alignment horizontal="center" vertical="center"/>
    </xf>
    <xf numFmtId="2" fontId="8" fillId="4" borderId="31" xfId="0" applyNumberFormat="1" applyFont="1" applyFill="1" applyBorder="1" applyAlignment="1">
      <alignment horizontal="center"/>
    </xf>
    <xf numFmtId="0" fontId="8" fillId="3" borderId="20" xfId="0" applyFont="1" applyFill="1" applyBorder="1" applyAlignment="1">
      <alignment vertical="center"/>
    </xf>
    <xf numFmtId="0" fontId="10" fillId="3" borderId="20" xfId="0" applyFont="1" applyFill="1" applyBorder="1" applyAlignment="1">
      <alignment horizontal="right" vertical="center"/>
    </xf>
    <xf numFmtId="0" fontId="10" fillId="3" borderId="33" xfId="0" applyFont="1" applyFill="1" applyBorder="1" applyAlignment="1">
      <alignment horizontal="right" vertical="center"/>
    </xf>
    <xf numFmtId="4" fontId="10" fillId="3" borderId="32" xfId="0" applyNumberFormat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49" fontId="8" fillId="3" borderId="22" xfId="0" applyNumberFormat="1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2" fontId="8" fillId="3" borderId="22" xfId="0" applyNumberFormat="1" applyFont="1" applyFill="1" applyBorder="1" applyAlignment="1">
      <alignment horizontal="center" vertical="center"/>
    </xf>
    <xf numFmtId="2" fontId="8" fillId="5" borderId="22" xfId="0" applyNumberFormat="1" applyFont="1" applyFill="1" applyBorder="1" applyAlignment="1">
      <alignment horizontal="center" vertical="center"/>
    </xf>
    <xf numFmtId="2" fontId="15" fillId="5" borderId="22" xfId="0" applyNumberFormat="1" applyFont="1" applyFill="1" applyBorder="1" applyAlignment="1">
      <alignment horizontal="center" vertical="center"/>
    </xf>
    <xf numFmtId="2" fontId="31" fillId="3" borderId="22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4" fontId="10" fillId="3" borderId="35" xfId="0" applyNumberFormat="1" applyFont="1" applyFill="1" applyBorder="1" applyAlignment="1">
      <alignment horizontal="center" vertical="center"/>
    </xf>
  </cellXfs>
  <cellStyles count="3">
    <cellStyle name="Excel Built-in Explanatory Text" xfId="1" xr:uid="{00000000-0005-0000-0000-000000000000}"/>
    <cellStyle name="Parasts" xfId="0" builtinId="0"/>
    <cellStyle name="Style 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9"/>
  <sheetViews>
    <sheetView tabSelected="1" view="pageBreakPreview" topLeftCell="A140" zoomScaleNormal="110" zoomScaleSheetLayoutView="100" workbookViewId="0">
      <selection activeCell="B150" sqref="B150"/>
    </sheetView>
  </sheetViews>
  <sheetFormatPr defaultColWidth="8.6640625" defaultRowHeight="14.4" x14ac:dyDescent="0.3"/>
  <cols>
    <col min="1" max="1" width="3.5546875" style="2" customWidth="1"/>
    <col min="2" max="2" width="26.33203125" style="97" customWidth="1"/>
    <col min="3" max="3" width="6.109375" style="97" customWidth="1"/>
    <col min="4" max="4" width="7.44140625" style="98" customWidth="1"/>
    <col min="5" max="5" width="5.88671875" style="98" customWidth="1"/>
    <col min="6" max="6" width="6.33203125" style="98" customWidth="1"/>
    <col min="7" max="7" width="8.5546875" style="98" customWidth="1"/>
    <col min="8" max="8" width="7" style="98" customWidth="1"/>
    <col min="9" max="9" width="7.33203125" style="98" customWidth="1"/>
    <col min="10" max="10" width="7.88671875" style="98" customWidth="1"/>
    <col min="11" max="11" width="7.33203125" style="98" customWidth="1"/>
    <col min="12" max="13" width="8.44140625" style="98" customWidth="1"/>
    <col min="14" max="14" width="9.44140625" style="98" customWidth="1"/>
    <col min="15" max="15" width="8.44140625" style="98" customWidth="1"/>
    <col min="16" max="1025" width="0" style="3" hidden="1" customWidth="1"/>
    <col min="1026" max="16384" width="8.6640625" style="3"/>
  </cols>
  <sheetData>
    <row r="1" spans="1:15" ht="20.25" customHeight="1" x14ac:dyDescent="0.3">
      <c r="A1" s="111" t="s">
        <v>0</v>
      </c>
      <c r="B1" s="111"/>
      <c r="C1" s="111"/>
      <c r="D1" s="111"/>
      <c r="E1" s="111"/>
      <c r="F1" s="111"/>
      <c r="G1" s="111"/>
      <c r="H1" s="1"/>
      <c r="I1" s="1"/>
      <c r="J1" s="1"/>
      <c r="K1" s="1"/>
      <c r="L1" s="1"/>
      <c r="M1" s="1"/>
      <c r="N1" s="1"/>
      <c r="O1" s="1"/>
    </row>
    <row r="2" spans="1:15" ht="20.25" customHeight="1" x14ac:dyDescent="0.3">
      <c r="A2" s="111" t="s">
        <v>173</v>
      </c>
      <c r="B2" s="111"/>
      <c r="C2" s="111"/>
      <c r="D2" s="111"/>
      <c r="E2" s="111"/>
      <c r="F2" s="111"/>
      <c r="G2" s="111"/>
      <c r="H2" s="111"/>
      <c r="I2" s="111"/>
      <c r="J2" s="1"/>
      <c r="K2" s="1"/>
      <c r="L2" s="1"/>
      <c r="M2" s="1"/>
      <c r="N2" s="1"/>
      <c r="O2" s="1"/>
    </row>
    <row r="3" spans="1:15" ht="24" customHeight="1" x14ac:dyDescent="0.3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5" ht="15.9" customHeight="1" x14ac:dyDescent="0.3">
      <c r="A4" s="119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15" ht="15.9" customHeight="1" x14ac:dyDescent="0.3">
      <c r="A5" s="120" t="s">
        <v>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6" spans="1:15" ht="12.75" customHeight="1" x14ac:dyDescent="0.3">
      <c r="A6" s="111" t="s">
        <v>4</v>
      </c>
      <c r="B6" s="111"/>
      <c r="C6" s="111"/>
      <c r="D6" s="111"/>
      <c r="E6" s="111"/>
      <c r="F6" s="111"/>
      <c r="G6" s="111"/>
      <c r="H6" s="111"/>
      <c r="I6" s="4"/>
      <c r="J6" s="4"/>
      <c r="K6" s="4"/>
      <c r="L6" s="4"/>
      <c r="M6" s="4"/>
      <c r="N6" s="4"/>
      <c r="O6" s="4"/>
    </row>
    <row r="7" spans="1:15" ht="15.9" customHeight="1" x14ac:dyDescent="0.3">
      <c r="A7" s="111" t="s">
        <v>157</v>
      </c>
      <c r="B7" s="111"/>
      <c r="C7" s="111"/>
      <c r="D7" s="111"/>
      <c r="E7" s="111"/>
      <c r="F7" s="111"/>
      <c r="G7" s="111"/>
      <c r="H7" s="111"/>
      <c r="I7" s="5"/>
      <c r="J7" s="6"/>
      <c r="K7" s="6"/>
      <c r="L7" s="6"/>
      <c r="M7" s="6"/>
      <c r="N7" s="6"/>
      <c r="O7" s="6"/>
    </row>
    <row r="8" spans="1:15" ht="12.75" customHeight="1" x14ac:dyDescent="0.3">
      <c r="A8" s="111" t="s">
        <v>178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6"/>
      <c r="M8" s="6"/>
      <c r="N8" s="6"/>
      <c r="O8" s="6"/>
    </row>
    <row r="9" spans="1:15" ht="15.9" customHeight="1" x14ac:dyDescent="0.3">
      <c r="A9" s="111" t="s">
        <v>5</v>
      </c>
      <c r="B9" s="111"/>
      <c r="C9" s="111"/>
      <c r="D9" s="111"/>
      <c r="E9" s="111"/>
      <c r="F9" s="111"/>
      <c r="G9" s="111"/>
      <c r="H9" s="111"/>
      <c r="I9" s="111"/>
      <c r="J9" s="6"/>
      <c r="K9" s="6"/>
      <c r="L9" s="6"/>
      <c r="M9" s="6"/>
      <c r="N9" s="6"/>
      <c r="O9" s="6"/>
    </row>
    <row r="10" spans="1:15" ht="15.9" customHeight="1" x14ac:dyDescent="0.3">
      <c r="A10" s="7"/>
      <c r="B10" s="8"/>
      <c r="C10" s="9"/>
      <c r="D10" s="10"/>
      <c r="E10" s="10"/>
      <c r="F10" s="10"/>
      <c r="G10" s="11"/>
      <c r="H10" s="11"/>
      <c r="I10" s="11"/>
      <c r="J10" s="11"/>
      <c r="K10" s="10"/>
      <c r="L10" s="10"/>
      <c r="M10" s="10"/>
      <c r="N10" s="10"/>
      <c r="O10" s="10"/>
    </row>
    <row r="11" spans="1:15" ht="15.9" customHeight="1" x14ac:dyDescent="0.3">
      <c r="A11" s="12" t="s">
        <v>174</v>
      </c>
      <c r="B11" s="12"/>
      <c r="C11" s="13"/>
      <c r="D11" s="14"/>
      <c r="E11" s="14"/>
      <c r="F11" s="14"/>
      <c r="G11" s="11"/>
      <c r="H11" s="11"/>
      <c r="I11" s="15"/>
      <c r="J11" s="16" t="s">
        <v>6</v>
      </c>
      <c r="K11" s="112">
        <f>K149</f>
        <v>0</v>
      </c>
      <c r="L11" s="112"/>
      <c r="M11" s="15"/>
      <c r="N11" s="10"/>
      <c r="O11" s="10"/>
    </row>
    <row r="12" spans="1:15" ht="15.9" customHeight="1" x14ac:dyDescent="0.3">
      <c r="A12" s="17"/>
      <c r="B12" s="12"/>
      <c r="C12" s="9"/>
      <c r="D12" s="10"/>
      <c r="E12" s="10"/>
      <c r="F12" s="10"/>
      <c r="G12" s="11"/>
      <c r="H12" s="11"/>
      <c r="I12" s="15"/>
      <c r="J12" s="16" t="s">
        <v>7</v>
      </c>
      <c r="K12" s="113"/>
      <c r="L12" s="113"/>
      <c r="M12" s="15"/>
      <c r="N12" s="10"/>
      <c r="O12" s="10"/>
    </row>
    <row r="13" spans="1:15" ht="15.9" customHeight="1" thickBot="1" x14ac:dyDescent="0.35">
      <c r="A13" s="114"/>
      <c r="B13" s="114"/>
      <c r="C13" s="9"/>
      <c r="D13" s="10"/>
      <c r="E13" s="10"/>
      <c r="F13" s="10"/>
      <c r="G13" s="11"/>
      <c r="H13" s="11"/>
      <c r="I13" s="15"/>
      <c r="J13" s="16" t="s">
        <v>8</v>
      </c>
      <c r="K13" s="115" t="s">
        <v>158</v>
      </c>
      <c r="L13" s="115"/>
      <c r="M13" s="18"/>
      <c r="N13" s="19"/>
      <c r="O13" s="10"/>
    </row>
    <row r="14" spans="1:15" s="25" customFormat="1" ht="15.9" customHeight="1" x14ac:dyDescent="0.25">
      <c r="A14" s="20"/>
      <c r="B14" s="21"/>
      <c r="C14" s="22"/>
      <c r="D14" s="23"/>
      <c r="E14" s="23"/>
      <c r="F14" s="24" t="s">
        <v>9</v>
      </c>
      <c r="G14" s="116" t="s">
        <v>10</v>
      </c>
      <c r="H14" s="116"/>
      <c r="I14" s="116"/>
      <c r="J14" s="117"/>
      <c r="K14" s="169"/>
      <c r="L14" s="117" t="s">
        <v>11</v>
      </c>
      <c r="M14" s="117"/>
      <c r="N14" s="117"/>
      <c r="O14" s="117"/>
    </row>
    <row r="15" spans="1:15" ht="15.9" customHeight="1" x14ac:dyDescent="0.3">
      <c r="A15" s="26" t="s">
        <v>12</v>
      </c>
      <c r="B15" s="27" t="s">
        <v>13</v>
      </c>
      <c r="C15" s="28" t="s">
        <v>14</v>
      </c>
      <c r="D15" s="29" t="s">
        <v>15</v>
      </c>
      <c r="E15" s="29" t="s">
        <v>16</v>
      </c>
      <c r="F15" s="29" t="s">
        <v>17</v>
      </c>
      <c r="G15" s="100" t="s">
        <v>18</v>
      </c>
      <c r="H15" s="100"/>
      <c r="I15" s="100"/>
      <c r="J15" s="101"/>
      <c r="K15" s="124" t="s">
        <v>19</v>
      </c>
      <c r="L15" s="101" t="s">
        <v>18</v>
      </c>
      <c r="M15" s="101"/>
      <c r="N15" s="101"/>
      <c r="O15" s="101"/>
    </row>
    <row r="16" spans="1:15" ht="15.9" customHeight="1" x14ac:dyDescent="0.3">
      <c r="A16" s="26" t="s">
        <v>20</v>
      </c>
      <c r="B16" s="27" t="s">
        <v>21</v>
      </c>
      <c r="C16" s="30"/>
      <c r="D16" s="31"/>
      <c r="E16" s="32" t="s">
        <v>22</v>
      </c>
      <c r="F16" s="32" t="s">
        <v>23</v>
      </c>
      <c r="G16" s="32" t="s">
        <v>24</v>
      </c>
      <c r="H16" s="29" t="s">
        <v>25</v>
      </c>
      <c r="I16" s="29" t="s">
        <v>26</v>
      </c>
      <c r="J16" s="171" t="s">
        <v>27</v>
      </c>
      <c r="K16" s="124" t="s">
        <v>28</v>
      </c>
      <c r="L16" s="32" t="s">
        <v>24</v>
      </c>
      <c r="M16" s="33" t="s">
        <v>25</v>
      </c>
      <c r="N16" s="33" t="s">
        <v>26</v>
      </c>
      <c r="O16" s="34" t="s">
        <v>27</v>
      </c>
    </row>
    <row r="17" spans="1:15" ht="15.9" customHeight="1" x14ac:dyDescent="0.3">
      <c r="A17" s="26" t="s">
        <v>29</v>
      </c>
      <c r="B17" s="123"/>
      <c r="C17" s="30"/>
      <c r="D17" s="31"/>
      <c r="E17" s="124" t="s">
        <v>30</v>
      </c>
      <c r="F17" s="32" t="s">
        <v>31</v>
      </c>
      <c r="G17" s="32" t="s">
        <v>32</v>
      </c>
      <c r="H17" s="29" t="s">
        <v>32</v>
      </c>
      <c r="I17" s="29" t="s">
        <v>32</v>
      </c>
      <c r="J17" s="171" t="s">
        <v>32</v>
      </c>
      <c r="K17" s="124" t="s">
        <v>33</v>
      </c>
      <c r="L17" s="32" t="s">
        <v>32</v>
      </c>
      <c r="M17" s="32" t="s">
        <v>32</v>
      </c>
      <c r="N17" s="32" t="s">
        <v>32</v>
      </c>
      <c r="O17" s="34" t="s">
        <v>32</v>
      </c>
    </row>
    <row r="18" spans="1:15" s="35" customFormat="1" ht="15.9" customHeight="1" x14ac:dyDescent="0.2">
      <c r="A18" s="176">
        <v>1</v>
      </c>
      <c r="B18" s="127">
        <v>3</v>
      </c>
      <c r="C18" s="127">
        <v>4</v>
      </c>
      <c r="D18" s="126">
        <v>5</v>
      </c>
      <c r="E18" s="126">
        <v>6</v>
      </c>
      <c r="F18" s="126">
        <v>7</v>
      </c>
      <c r="G18" s="127" t="s">
        <v>34</v>
      </c>
      <c r="H18" s="127" t="s">
        <v>35</v>
      </c>
      <c r="I18" s="127" t="s">
        <v>36</v>
      </c>
      <c r="J18" s="157" t="s">
        <v>37</v>
      </c>
      <c r="K18" s="177" t="s">
        <v>38</v>
      </c>
      <c r="L18" s="127" t="s">
        <v>39</v>
      </c>
      <c r="M18" s="127" t="s">
        <v>40</v>
      </c>
      <c r="N18" s="127" t="s">
        <v>41</v>
      </c>
      <c r="O18" s="157" t="s">
        <v>42</v>
      </c>
    </row>
    <row r="19" spans="1:15" s="25" customFormat="1" ht="23.25" customHeight="1" x14ac:dyDescent="0.2">
      <c r="A19" s="178">
        <v>1</v>
      </c>
      <c r="B19" s="129" t="s">
        <v>43</v>
      </c>
      <c r="C19" s="130"/>
      <c r="D19" s="131"/>
      <c r="E19" s="132"/>
      <c r="F19" s="132"/>
      <c r="G19" s="132"/>
      <c r="H19" s="131"/>
      <c r="I19" s="132"/>
      <c r="J19" s="158"/>
      <c r="K19" s="121"/>
      <c r="L19" s="132"/>
      <c r="M19" s="132"/>
      <c r="N19" s="132"/>
      <c r="O19" s="158"/>
    </row>
    <row r="20" spans="1:15" x14ac:dyDescent="0.3">
      <c r="A20" s="176">
        <v>2</v>
      </c>
      <c r="B20" s="133" t="s">
        <v>44</v>
      </c>
      <c r="C20" s="127" t="s">
        <v>45</v>
      </c>
      <c r="D20" s="134">
        <v>24.6</v>
      </c>
      <c r="E20" s="134"/>
      <c r="F20" s="134"/>
      <c r="G20" s="134"/>
      <c r="H20" s="134"/>
      <c r="I20" s="134"/>
      <c r="J20" s="159"/>
      <c r="K20" s="179"/>
      <c r="L20" s="134"/>
      <c r="M20" s="132"/>
      <c r="N20" s="134"/>
      <c r="O20" s="159"/>
    </row>
    <row r="21" spans="1:15" ht="24" x14ac:dyDescent="0.3">
      <c r="A21" s="178">
        <v>3</v>
      </c>
      <c r="B21" s="133" t="s">
        <v>160</v>
      </c>
      <c r="C21" s="127" t="s">
        <v>46</v>
      </c>
      <c r="D21" s="134">
        <v>1</v>
      </c>
      <c r="E21" s="134"/>
      <c r="F21" s="134"/>
      <c r="G21" s="134"/>
      <c r="H21" s="134"/>
      <c r="I21" s="134"/>
      <c r="J21" s="159"/>
      <c r="K21" s="179"/>
      <c r="L21" s="134"/>
      <c r="M21" s="132"/>
      <c r="N21" s="134"/>
      <c r="O21" s="159"/>
    </row>
    <row r="22" spans="1:15" ht="33.75" customHeight="1" x14ac:dyDescent="0.3">
      <c r="A22" s="178">
        <v>4</v>
      </c>
      <c r="B22" s="135" t="s">
        <v>47</v>
      </c>
      <c r="C22" s="127" t="s">
        <v>45</v>
      </c>
      <c r="D22" s="134">
        <f>D20</f>
        <v>24.6</v>
      </c>
      <c r="E22" s="134"/>
      <c r="F22" s="134"/>
      <c r="G22" s="134"/>
      <c r="H22" s="134"/>
      <c r="I22" s="134"/>
      <c r="J22" s="159"/>
      <c r="K22" s="179"/>
      <c r="L22" s="134"/>
      <c r="M22" s="132"/>
      <c r="N22" s="134"/>
      <c r="O22" s="159"/>
    </row>
    <row r="23" spans="1:15" ht="17.100000000000001" customHeight="1" x14ac:dyDescent="0.3">
      <c r="A23" s="176">
        <v>5</v>
      </c>
      <c r="B23" s="135" t="s">
        <v>48</v>
      </c>
      <c r="C23" s="127" t="s">
        <v>45</v>
      </c>
      <c r="D23" s="136">
        <v>28.68</v>
      </c>
      <c r="E23" s="137"/>
      <c r="F23" s="137"/>
      <c r="G23" s="137"/>
      <c r="H23" s="134"/>
      <c r="I23" s="137"/>
      <c r="J23" s="159"/>
      <c r="K23" s="179"/>
      <c r="L23" s="134"/>
      <c r="M23" s="132"/>
      <c r="N23" s="134"/>
      <c r="O23" s="159"/>
    </row>
    <row r="24" spans="1:15" ht="15.9" customHeight="1" x14ac:dyDescent="0.3">
      <c r="A24" s="178">
        <v>6</v>
      </c>
      <c r="B24" s="135" t="s">
        <v>49</v>
      </c>
      <c r="C24" s="127" t="s">
        <v>45</v>
      </c>
      <c r="D24" s="136">
        <v>26.9</v>
      </c>
      <c r="E24" s="137"/>
      <c r="F24" s="137"/>
      <c r="G24" s="137"/>
      <c r="H24" s="134"/>
      <c r="I24" s="137"/>
      <c r="J24" s="159"/>
      <c r="K24" s="179"/>
      <c r="L24" s="134"/>
      <c r="M24" s="132"/>
      <c r="N24" s="134"/>
      <c r="O24" s="159"/>
    </row>
    <row r="25" spans="1:15" x14ac:dyDescent="0.3">
      <c r="A25" s="178">
        <v>7</v>
      </c>
      <c r="B25" s="135" t="s">
        <v>50</v>
      </c>
      <c r="C25" s="127" t="s">
        <v>51</v>
      </c>
      <c r="D25" s="136">
        <v>22.65</v>
      </c>
      <c r="E25" s="137"/>
      <c r="F25" s="137"/>
      <c r="G25" s="134"/>
      <c r="H25" s="134"/>
      <c r="I25" s="137"/>
      <c r="J25" s="159"/>
      <c r="K25" s="179"/>
      <c r="L25" s="134"/>
      <c r="M25" s="132"/>
      <c r="N25" s="134"/>
      <c r="O25" s="159"/>
    </row>
    <row r="26" spans="1:15" x14ac:dyDescent="0.3">
      <c r="A26" s="178">
        <v>8</v>
      </c>
      <c r="B26" s="135" t="s">
        <v>161</v>
      </c>
      <c r="C26" s="127" t="s">
        <v>162</v>
      </c>
      <c r="D26" s="136">
        <v>1</v>
      </c>
      <c r="E26" s="137"/>
      <c r="F26" s="137"/>
      <c r="G26" s="134"/>
      <c r="H26" s="134"/>
      <c r="I26" s="137"/>
      <c r="J26" s="159"/>
      <c r="K26" s="179"/>
      <c r="L26" s="134"/>
      <c r="M26" s="132"/>
      <c r="N26" s="134"/>
      <c r="O26" s="159"/>
    </row>
    <row r="27" spans="1:15" ht="24" x14ac:dyDescent="0.3">
      <c r="A27" s="176">
        <v>9</v>
      </c>
      <c r="B27" s="135" t="s">
        <v>159</v>
      </c>
      <c r="C27" s="127" t="s">
        <v>51</v>
      </c>
      <c r="D27" s="136">
        <v>22.3</v>
      </c>
      <c r="E27" s="137"/>
      <c r="F27" s="137"/>
      <c r="G27" s="137"/>
      <c r="H27" s="134"/>
      <c r="I27" s="137"/>
      <c r="J27" s="159"/>
      <c r="K27" s="179"/>
      <c r="L27" s="134"/>
      <c r="M27" s="132"/>
      <c r="N27" s="134"/>
      <c r="O27" s="159"/>
    </row>
    <row r="28" spans="1:15" ht="25.8" customHeight="1" x14ac:dyDescent="0.3">
      <c r="A28" s="178">
        <v>10</v>
      </c>
      <c r="B28" s="135" t="s">
        <v>52</v>
      </c>
      <c r="C28" s="127" t="s">
        <v>53</v>
      </c>
      <c r="D28" s="136">
        <v>1</v>
      </c>
      <c r="E28" s="137"/>
      <c r="F28" s="137"/>
      <c r="G28" s="137"/>
      <c r="H28" s="134"/>
      <c r="I28" s="134"/>
      <c r="J28" s="159"/>
      <c r="K28" s="179"/>
      <c r="L28" s="134"/>
      <c r="M28" s="132"/>
      <c r="N28" s="134"/>
      <c r="O28" s="159"/>
    </row>
    <row r="29" spans="1:15" ht="35.25" customHeight="1" x14ac:dyDescent="0.3">
      <c r="A29" s="178">
        <v>11</v>
      </c>
      <c r="B29" s="135" t="s">
        <v>54</v>
      </c>
      <c r="C29" s="127" t="s">
        <v>55</v>
      </c>
      <c r="D29" s="136">
        <v>3</v>
      </c>
      <c r="E29" s="137"/>
      <c r="F29" s="137"/>
      <c r="G29" s="137"/>
      <c r="H29" s="134"/>
      <c r="I29" s="134"/>
      <c r="J29" s="159"/>
      <c r="K29" s="179"/>
      <c r="L29" s="134"/>
      <c r="M29" s="132"/>
      <c r="N29" s="134"/>
      <c r="O29" s="159"/>
    </row>
    <row r="30" spans="1:15" x14ac:dyDescent="0.3">
      <c r="A30" s="176">
        <v>12</v>
      </c>
      <c r="B30" s="135" t="s">
        <v>163</v>
      </c>
      <c r="C30" s="127" t="s">
        <v>73</v>
      </c>
      <c r="D30" s="136">
        <v>2</v>
      </c>
      <c r="E30" s="137"/>
      <c r="F30" s="137"/>
      <c r="G30" s="137"/>
      <c r="H30" s="137"/>
      <c r="I30" s="137"/>
      <c r="J30" s="159"/>
      <c r="K30" s="179"/>
      <c r="L30" s="134"/>
      <c r="M30" s="132"/>
      <c r="N30" s="134"/>
      <c r="O30" s="159"/>
    </row>
    <row r="31" spans="1:15" x14ac:dyDescent="0.3">
      <c r="A31" s="178">
        <v>13</v>
      </c>
      <c r="B31" s="129" t="s">
        <v>56</v>
      </c>
      <c r="C31" s="130"/>
      <c r="D31" s="131"/>
      <c r="E31" s="132"/>
      <c r="F31" s="132"/>
      <c r="G31" s="137"/>
      <c r="H31" s="131"/>
      <c r="I31" s="132"/>
      <c r="J31" s="160"/>
      <c r="K31" s="180"/>
      <c r="L31" s="131"/>
      <c r="M31" s="132"/>
      <c r="N31" s="131"/>
      <c r="O31" s="160"/>
    </row>
    <row r="32" spans="1:15" x14ac:dyDescent="0.3">
      <c r="A32" s="178">
        <v>14</v>
      </c>
      <c r="B32" s="135" t="s">
        <v>57</v>
      </c>
      <c r="C32" s="126" t="s">
        <v>45</v>
      </c>
      <c r="D32" s="134">
        <v>28.68</v>
      </c>
      <c r="E32" s="134"/>
      <c r="F32" s="134"/>
      <c r="G32" s="134"/>
      <c r="H32" s="134"/>
      <c r="I32" s="138"/>
      <c r="J32" s="159"/>
      <c r="K32" s="179"/>
      <c r="L32" s="134"/>
      <c r="M32" s="132"/>
      <c r="N32" s="134"/>
      <c r="O32" s="159"/>
    </row>
    <row r="33" spans="1:15" x14ac:dyDescent="0.3">
      <c r="A33" s="176">
        <v>15</v>
      </c>
      <c r="B33" s="139" t="s">
        <v>58</v>
      </c>
      <c r="C33" s="126" t="s">
        <v>59</v>
      </c>
      <c r="D33" s="136">
        <f>D32*0.3</f>
        <v>8.6039999999999992</v>
      </c>
      <c r="E33" s="137"/>
      <c r="F33" s="137"/>
      <c r="G33" s="137"/>
      <c r="H33" s="137"/>
      <c r="I33" s="137"/>
      <c r="J33" s="159"/>
      <c r="K33" s="179"/>
      <c r="L33" s="134"/>
      <c r="M33" s="132"/>
      <c r="N33" s="134"/>
      <c r="O33" s="159"/>
    </row>
    <row r="34" spans="1:15" x14ac:dyDescent="0.3">
      <c r="A34" s="178">
        <v>16</v>
      </c>
      <c r="B34" s="139" t="s">
        <v>60</v>
      </c>
      <c r="C34" s="126" t="s">
        <v>61</v>
      </c>
      <c r="D34" s="136">
        <f>D32*0.1</f>
        <v>2.8680000000000003</v>
      </c>
      <c r="E34" s="137"/>
      <c r="F34" s="137"/>
      <c r="G34" s="137"/>
      <c r="H34" s="137"/>
      <c r="I34" s="137"/>
      <c r="J34" s="159"/>
      <c r="K34" s="179"/>
      <c r="L34" s="134"/>
      <c r="M34" s="132"/>
      <c r="N34" s="134"/>
      <c r="O34" s="159"/>
    </row>
    <row r="35" spans="1:15" x14ac:dyDescent="0.3">
      <c r="A35" s="178">
        <v>17</v>
      </c>
      <c r="B35" s="135" t="s">
        <v>62</v>
      </c>
      <c r="C35" s="126" t="s">
        <v>45</v>
      </c>
      <c r="D35" s="136">
        <v>55.58</v>
      </c>
      <c r="E35" s="134"/>
      <c r="F35" s="134"/>
      <c r="G35" s="134"/>
      <c r="H35" s="134"/>
      <c r="I35" s="138"/>
      <c r="J35" s="159"/>
      <c r="K35" s="179"/>
      <c r="L35" s="134"/>
      <c r="M35" s="132"/>
      <c r="N35" s="134"/>
      <c r="O35" s="159"/>
    </row>
    <row r="36" spans="1:15" x14ac:dyDescent="0.3">
      <c r="A36" s="176">
        <v>18</v>
      </c>
      <c r="B36" s="139" t="s">
        <v>63</v>
      </c>
      <c r="C36" s="126" t="s">
        <v>59</v>
      </c>
      <c r="D36" s="136">
        <f>D35*8</f>
        <v>444.64</v>
      </c>
      <c r="E36" s="137"/>
      <c r="F36" s="137"/>
      <c r="G36" s="137"/>
      <c r="H36" s="137"/>
      <c r="I36" s="137"/>
      <c r="J36" s="159"/>
      <c r="K36" s="179"/>
      <c r="L36" s="134"/>
      <c r="M36" s="132"/>
      <c r="N36" s="134"/>
      <c r="O36" s="159"/>
    </row>
    <row r="37" spans="1:15" x14ac:dyDescent="0.3">
      <c r="A37" s="178">
        <v>19</v>
      </c>
      <c r="B37" s="139" t="s">
        <v>64</v>
      </c>
      <c r="C37" s="126" t="s">
        <v>45</v>
      </c>
      <c r="D37" s="136">
        <f>D35*1.3</f>
        <v>72.254000000000005</v>
      </c>
      <c r="E37" s="137"/>
      <c r="F37" s="137"/>
      <c r="G37" s="137"/>
      <c r="H37" s="137"/>
      <c r="I37" s="137"/>
      <c r="J37" s="159"/>
      <c r="K37" s="179"/>
      <c r="L37" s="134"/>
      <c r="M37" s="132"/>
      <c r="N37" s="134"/>
      <c r="O37" s="159"/>
    </row>
    <row r="38" spans="1:15" x14ac:dyDescent="0.3">
      <c r="A38" s="178">
        <v>20</v>
      </c>
      <c r="B38" s="139" t="s">
        <v>65</v>
      </c>
      <c r="C38" s="126" t="s">
        <v>51</v>
      </c>
      <c r="D38" s="136">
        <v>20</v>
      </c>
      <c r="E38" s="137"/>
      <c r="F38" s="137"/>
      <c r="G38" s="137"/>
      <c r="H38" s="137"/>
      <c r="I38" s="138"/>
      <c r="J38" s="159"/>
      <c r="K38" s="179"/>
      <c r="L38" s="134"/>
      <c r="M38" s="132"/>
      <c r="N38" s="134"/>
      <c r="O38" s="159"/>
    </row>
    <row r="39" spans="1:15" x14ac:dyDescent="0.3">
      <c r="A39" s="176">
        <v>21</v>
      </c>
      <c r="B39" s="139" t="s">
        <v>66</v>
      </c>
      <c r="C39" s="126" t="s">
        <v>59</v>
      </c>
      <c r="D39" s="136">
        <f>D32*2.5</f>
        <v>71.7</v>
      </c>
      <c r="E39" s="137"/>
      <c r="F39" s="137"/>
      <c r="G39" s="137"/>
      <c r="H39" s="137"/>
      <c r="I39" s="137"/>
      <c r="J39" s="159"/>
      <c r="K39" s="179"/>
      <c r="L39" s="134"/>
      <c r="M39" s="132"/>
      <c r="N39" s="134"/>
      <c r="O39" s="159"/>
    </row>
    <row r="40" spans="1:15" x14ac:dyDescent="0.3">
      <c r="A40" s="178">
        <v>22</v>
      </c>
      <c r="B40" s="135" t="s">
        <v>67</v>
      </c>
      <c r="C40" s="126" t="s">
        <v>45</v>
      </c>
      <c r="D40" s="136">
        <v>26.9</v>
      </c>
      <c r="E40" s="134"/>
      <c r="F40" s="134"/>
      <c r="G40" s="134"/>
      <c r="H40" s="134"/>
      <c r="I40" s="137"/>
      <c r="J40" s="159"/>
      <c r="K40" s="179"/>
      <c r="L40" s="134"/>
      <c r="M40" s="132"/>
      <c r="N40" s="134"/>
      <c r="O40" s="159"/>
    </row>
    <row r="41" spans="1:15" x14ac:dyDescent="0.3">
      <c r="A41" s="178">
        <v>23</v>
      </c>
      <c r="B41" s="139" t="s">
        <v>68</v>
      </c>
      <c r="C41" s="126" t="s">
        <v>59</v>
      </c>
      <c r="D41" s="136">
        <f>D40*1.7</f>
        <v>45.73</v>
      </c>
      <c r="E41" s="137"/>
      <c r="F41" s="137"/>
      <c r="G41" s="137"/>
      <c r="H41" s="137"/>
      <c r="I41" s="138"/>
      <c r="J41" s="159"/>
      <c r="K41" s="179"/>
      <c r="L41" s="134"/>
      <c r="M41" s="132"/>
      <c r="N41" s="134"/>
      <c r="O41" s="159"/>
    </row>
    <row r="42" spans="1:15" ht="22.8" x14ac:dyDescent="0.3">
      <c r="A42" s="176">
        <v>24</v>
      </c>
      <c r="B42" s="129" t="s">
        <v>164</v>
      </c>
      <c r="C42" s="128"/>
      <c r="D42" s="140"/>
      <c r="E42" s="132"/>
      <c r="F42" s="132"/>
      <c r="G42" s="132"/>
      <c r="H42" s="132"/>
      <c r="I42" s="132"/>
      <c r="J42" s="160"/>
      <c r="K42" s="180"/>
      <c r="L42" s="131"/>
      <c r="M42" s="132"/>
      <c r="N42" s="131"/>
      <c r="O42" s="160"/>
    </row>
    <row r="43" spans="1:15" x14ac:dyDescent="0.3">
      <c r="A43" s="178">
        <v>25</v>
      </c>
      <c r="B43" s="135" t="s">
        <v>69</v>
      </c>
      <c r="C43" s="126" t="s">
        <v>45</v>
      </c>
      <c r="D43" s="136">
        <v>20</v>
      </c>
      <c r="E43" s="134"/>
      <c r="F43" s="134"/>
      <c r="G43" s="134"/>
      <c r="H43" s="134"/>
      <c r="I43" s="138"/>
      <c r="J43" s="159"/>
      <c r="K43" s="179"/>
      <c r="L43" s="134"/>
      <c r="M43" s="132"/>
      <c r="N43" s="134"/>
      <c r="O43" s="159"/>
    </row>
    <row r="44" spans="1:15" x14ac:dyDescent="0.3">
      <c r="A44" s="178">
        <v>26</v>
      </c>
      <c r="B44" s="139" t="s">
        <v>70</v>
      </c>
      <c r="C44" s="126" t="s">
        <v>51</v>
      </c>
      <c r="D44" s="136">
        <f>D43*0.1</f>
        <v>2</v>
      </c>
      <c r="E44" s="137"/>
      <c r="F44" s="137"/>
      <c r="G44" s="137"/>
      <c r="H44" s="137"/>
      <c r="I44" s="137"/>
      <c r="J44" s="159"/>
      <c r="K44" s="179"/>
      <c r="L44" s="134"/>
      <c r="M44" s="132"/>
      <c r="N44" s="134"/>
      <c r="O44" s="159"/>
    </row>
    <row r="45" spans="1:15" x14ac:dyDescent="0.3">
      <c r="A45" s="176">
        <v>27</v>
      </c>
      <c r="B45" s="135" t="s">
        <v>71</v>
      </c>
      <c r="C45" s="126" t="s">
        <v>45</v>
      </c>
      <c r="D45" s="136">
        <v>26.9</v>
      </c>
      <c r="E45" s="134"/>
      <c r="F45" s="134"/>
      <c r="G45" s="134"/>
      <c r="H45" s="134"/>
      <c r="I45" s="137"/>
      <c r="J45" s="159"/>
      <c r="K45" s="179"/>
      <c r="L45" s="134"/>
      <c r="M45" s="132"/>
      <c r="N45" s="134"/>
      <c r="O45" s="159"/>
    </row>
    <row r="46" spans="1:15" x14ac:dyDescent="0.3">
      <c r="A46" s="178">
        <v>28</v>
      </c>
      <c r="B46" s="139" t="s">
        <v>60</v>
      </c>
      <c r="C46" s="126" t="s">
        <v>61</v>
      </c>
      <c r="D46" s="136">
        <f>D45*0.2</f>
        <v>5.38</v>
      </c>
      <c r="E46" s="137"/>
      <c r="F46" s="137"/>
      <c r="G46" s="137"/>
      <c r="H46" s="137"/>
      <c r="I46" s="138"/>
      <c r="J46" s="159"/>
      <c r="K46" s="179"/>
      <c r="L46" s="134"/>
      <c r="M46" s="132"/>
      <c r="N46" s="134"/>
      <c r="O46" s="159"/>
    </row>
    <row r="47" spans="1:15" x14ac:dyDescent="0.3">
      <c r="A47" s="178">
        <v>29</v>
      </c>
      <c r="B47" s="139" t="s">
        <v>72</v>
      </c>
      <c r="C47" s="126" t="s">
        <v>73</v>
      </c>
      <c r="D47" s="136">
        <v>2</v>
      </c>
      <c r="E47" s="137"/>
      <c r="F47" s="137"/>
      <c r="G47" s="137"/>
      <c r="H47" s="137"/>
      <c r="I47" s="137"/>
      <c r="J47" s="159"/>
      <c r="K47" s="179"/>
      <c r="L47" s="134"/>
      <c r="M47" s="132"/>
      <c r="N47" s="134"/>
      <c r="O47" s="159"/>
    </row>
    <row r="48" spans="1:15" x14ac:dyDescent="0.3">
      <c r="A48" s="176">
        <v>30</v>
      </c>
      <c r="B48" s="139" t="s">
        <v>74</v>
      </c>
      <c r="C48" s="126" t="s">
        <v>61</v>
      </c>
      <c r="D48" s="136">
        <f>D43*0.25</f>
        <v>5</v>
      </c>
      <c r="E48" s="137"/>
      <c r="F48" s="137"/>
      <c r="G48" s="137"/>
      <c r="H48" s="137"/>
      <c r="I48" s="137"/>
      <c r="J48" s="159"/>
      <c r="K48" s="179"/>
      <c r="L48" s="134"/>
      <c r="M48" s="132"/>
      <c r="N48" s="134"/>
      <c r="O48" s="159"/>
    </row>
    <row r="49" spans="1:15" x14ac:dyDescent="0.3">
      <c r="A49" s="178">
        <v>31</v>
      </c>
      <c r="B49" s="141" t="s">
        <v>75</v>
      </c>
      <c r="C49" s="128"/>
      <c r="D49" s="128"/>
      <c r="E49" s="128"/>
      <c r="F49" s="132"/>
      <c r="G49" s="132"/>
      <c r="H49" s="132"/>
      <c r="I49" s="132"/>
      <c r="J49" s="160"/>
      <c r="K49" s="180"/>
      <c r="L49" s="131"/>
      <c r="M49" s="132"/>
      <c r="N49" s="131"/>
      <c r="O49" s="160"/>
    </row>
    <row r="50" spans="1:15" x14ac:dyDescent="0.3">
      <c r="A50" s="178">
        <v>32</v>
      </c>
      <c r="B50" s="135" t="s">
        <v>76</v>
      </c>
      <c r="C50" s="126" t="s">
        <v>45</v>
      </c>
      <c r="D50" s="134">
        <v>24.6</v>
      </c>
      <c r="E50" s="134"/>
      <c r="F50" s="134"/>
      <c r="G50" s="134"/>
      <c r="H50" s="134"/>
      <c r="I50" s="138"/>
      <c r="J50" s="159"/>
      <c r="K50" s="179"/>
      <c r="L50" s="134"/>
      <c r="M50" s="132"/>
      <c r="N50" s="134"/>
      <c r="O50" s="159"/>
    </row>
    <row r="51" spans="1:15" x14ac:dyDescent="0.3">
      <c r="A51" s="176">
        <v>33</v>
      </c>
      <c r="B51" s="139" t="s">
        <v>58</v>
      </c>
      <c r="C51" s="126" t="s">
        <v>59</v>
      </c>
      <c r="D51" s="136">
        <f>D50*0.3</f>
        <v>7.38</v>
      </c>
      <c r="E51" s="137"/>
      <c r="F51" s="137"/>
      <c r="G51" s="137"/>
      <c r="H51" s="137"/>
      <c r="I51" s="137"/>
      <c r="J51" s="159"/>
      <c r="K51" s="179"/>
      <c r="L51" s="134"/>
      <c r="M51" s="132"/>
      <c r="N51" s="134"/>
      <c r="O51" s="159"/>
    </row>
    <row r="52" spans="1:15" x14ac:dyDescent="0.3">
      <c r="A52" s="178">
        <v>34</v>
      </c>
      <c r="B52" s="139" t="s">
        <v>60</v>
      </c>
      <c r="C52" s="126" t="s">
        <v>61</v>
      </c>
      <c r="D52" s="136">
        <f>D50*0.1</f>
        <v>2.4600000000000004</v>
      </c>
      <c r="E52" s="137"/>
      <c r="F52" s="137"/>
      <c r="G52" s="137"/>
      <c r="H52" s="137"/>
      <c r="I52" s="137"/>
      <c r="J52" s="159"/>
      <c r="K52" s="179"/>
      <c r="L52" s="134"/>
      <c r="M52" s="132"/>
      <c r="N52" s="134"/>
      <c r="O52" s="159"/>
    </row>
    <row r="53" spans="1:15" x14ac:dyDescent="0.3">
      <c r="A53" s="176">
        <v>35</v>
      </c>
      <c r="B53" s="135" t="s">
        <v>77</v>
      </c>
      <c r="C53" s="126" t="s">
        <v>45</v>
      </c>
      <c r="D53" s="136">
        <v>24.6</v>
      </c>
      <c r="E53" s="134"/>
      <c r="F53" s="134"/>
      <c r="G53" s="134"/>
      <c r="H53" s="134"/>
      <c r="I53" s="138"/>
      <c r="J53" s="159"/>
      <c r="K53" s="179"/>
      <c r="L53" s="134"/>
      <c r="M53" s="132"/>
      <c r="N53" s="134"/>
      <c r="O53" s="159"/>
    </row>
    <row r="54" spans="1:15" x14ac:dyDescent="0.3">
      <c r="A54" s="178">
        <v>36</v>
      </c>
      <c r="B54" s="139" t="s">
        <v>63</v>
      </c>
      <c r="C54" s="126" t="s">
        <v>59</v>
      </c>
      <c r="D54" s="136">
        <f>D53*8</f>
        <v>196.8</v>
      </c>
      <c r="E54" s="137"/>
      <c r="F54" s="137"/>
      <c r="G54" s="137"/>
      <c r="H54" s="137"/>
      <c r="I54" s="137"/>
      <c r="J54" s="159"/>
      <c r="K54" s="179"/>
      <c r="L54" s="134"/>
      <c r="M54" s="132"/>
      <c r="N54" s="134"/>
      <c r="O54" s="159"/>
    </row>
    <row r="55" spans="1:15" x14ac:dyDescent="0.3">
      <c r="A55" s="176">
        <v>37</v>
      </c>
      <c r="B55" s="139" t="s">
        <v>64</v>
      </c>
      <c r="C55" s="126" t="s">
        <v>45</v>
      </c>
      <c r="D55" s="136">
        <f>D53*1.3</f>
        <v>31.980000000000004</v>
      </c>
      <c r="E55" s="137"/>
      <c r="F55" s="137"/>
      <c r="G55" s="137"/>
      <c r="H55" s="137"/>
      <c r="I55" s="137"/>
      <c r="J55" s="159"/>
      <c r="K55" s="179"/>
      <c r="L55" s="134"/>
      <c r="M55" s="132"/>
      <c r="N55" s="134"/>
      <c r="O55" s="159"/>
    </row>
    <row r="56" spans="1:15" x14ac:dyDescent="0.3">
      <c r="A56" s="178">
        <v>38</v>
      </c>
      <c r="B56" s="135" t="s">
        <v>67</v>
      </c>
      <c r="C56" s="126" t="s">
        <v>45</v>
      </c>
      <c r="D56" s="136">
        <v>21.36</v>
      </c>
      <c r="E56" s="134"/>
      <c r="F56" s="134"/>
      <c r="G56" s="134"/>
      <c r="H56" s="134"/>
      <c r="I56" s="137"/>
      <c r="J56" s="159"/>
      <c r="K56" s="179"/>
      <c r="L56" s="134"/>
      <c r="M56" s="132"/>
      <c r="N56" s="134"/>
      <c r="O56" s="159"/>
    </row>
    <row r="57" spans="1:15" x14ac:dyDescent="0.3">
      <c r="A57" s="176">
        <v>39</v>
      </c>
      <c r="B57" s="139" t="s">
        <v>68</v>
      </c>
      <c r="C57" s="126" t="s">
        <v>59</v>
      </c>
      <c r="D57" s="136">
        <f>D56*1.7</f>
        <v>36.311999999999998</v>
      </c>
      <c r="E57" s="137"/>
      <c r="F57" s="137"/>
      <c r="G57" s="137"/>
      <c r="H57" s="137"/>
      <c r="I57" s="138"/>
      <c r="J57" s="159"/>
      <c r="K57" s="179"/>
      <c r="L57" s="134"/>
      <c r="M57" s="132"/>
      <c r="N57" s="134"/>
      <c r="O57" s="159"/>
    </row>
    <row r="58" spans="1:15" x14ac:dyDescent="0.3">
      <c r="A58" s="178">
        <v>40</v>
      </c>
      <c r="B58" s="129" t="s">
        <v>78</v>
      </c>
      <c r="C58" s="128"/>
      <c r="D58" s="140"/>
      <c r="E58" s="132"/>
      <c r="F58" s="132"/>
      <c r="G58" s="132"/>
      <c r="H58" s="132"/>
      <c r="I58" s="132"/>
      <c r="J58" s="160"/>
      <c r="K58" s="180"/>
      <c r="L58" s="131"/>
      <c r="M58" s="132"/>
      <c r="N58" s="131"/>
      <c r="O58" s="160"/>
    </row>
    <row r="59" spans="1:15" x14ac:dyDescent="0.3">
      <c r="A59" s="176">
        <v>41</v>
      </c>
      <c r="B59" s="135" t="s">
        <v>69</v>
      </c>
      <c r="C59" s="126" t="s">
        <v>45</v>
      </c>
      <c r="D59" s="136">
        <v>24.6</v>
      </c>
      <c r="E59" s="134"/>
      <c r="F59" s="134"/>
      <c r="G59" s="134"/>
      <c r="H59" s="134"/>
      <c r="I59" s="138"/>
      <c r="J59" s="159"/>
      <c r="K59" s="179"/>
      <c r="L59" s="134"/>
      <c r="M59" s="132"/>
      <c r="N59" s="134"/>
      <c r="O59" s="159"/>
    </row>
    <row r="60" spans="1:15" x14ac:dyDescent="0.3">
      <c r="A60" s="178">
        <v>42</v>
      </c>
      <c r="B60" s="139" t="s">
        <v>70</v>
      </c>
      <c r="C60" s="126" t="s">
        <v>51</v>
      </c>
      <c r="D60" s="136">
        <f>D59*0.1</f>
        <v>2.4600000000000004</v>
      </c>
      <c r="E60" s="137"/>
      <c r="F60" s="137"/>
      <c r="G60" s="137"/>
      <c r="H60" s="137"/>
      <c r="I60" s="137"/>
      <c r="J60" s="159"/>
      <c r="K60" s="179"/>
      <c r="L60" s="134"/>
      <c r="M60" s="132"/>
      <c r="N60" s="134"/>
      <c r="O60" s="159"/>
    </row>
    <row r="61" spans="1:15" x14ac:dyDescent="0.3">
      <c r="A61" s="176">
        <v>43</v>
      </c>
      <c r="B61" s="135" t="s">
        <v>79</v>
      </c>
      <c r="C61" s="126" t="s">
        <v>45</v>
      </c>
      <c r="D61" s="136">
        <v>23.4</v>
      </c>
      <c r="E61" s="134"/>
      <c r="F61" s="134"/>
      <c r="G61" s="134"/>
      <c r="H61" s="134"/>
      <c r="I61" s="137"/>
      <c r="J61" s="159"/>
      <c r="K61" s="179"/>
      <c r="L61" s="134"/>
      <c r="M61" s="132"/>
      <c r="N61" s="134"/>
      <c r="O61" s="159"/>
    </row>
    <row r="62" spans="1:15" x14ac:dyDescent="0.3">
      <c r="A62" s="178">
        <v>44</v>
      </c>
      <c r="B62" s="139" t="s">
        <v>60</v>
      </c>
      <c r="C62" s="126" t="s">
        <v>61</v>
      </c>
      <c r="D62" s="136">
        <f>D61*0.2</f>
        <v>4.68</v>
      </c>
      <c r="E62" s="137"/>
      <c r="F62" s="137"/>
      <c r="G62" s="137"/>
      <c r="H62" s="137"/>
      <c r="I62" s="138"/>
      <c r="J62" s="159"/>
      <c r="K62" s="179"/>
      <c r="L62" s="134"/>
      <c r="M62" s="132"/>
      <c r="N62" s="134"/>
      <c r="O62" s="159"/>
    </row>
    <row r="63" spans="1:15" x14ac:dyDescent="0.3">
      <c r="A63" s="176">
        <v>45</v>
      </c>
      <c r="B63" s="139" t="s">
        <v>72</v>
      </c>
      <c r="C63" s="126" t="s">
        <v>73</v>
      </c>
      <c r="D63" s="136">
        <v>2</v>
      </c>
      <c r="E63" s="137"/>
      <c r="F63" s="137"/>
      <c r="G63" s="137"/>
      <c r="H63" s="137"/>
      <c r="I63" s="137"/>
      <c r="J63" s="159"/>
      <c r="K63" s="179"/>
      <c r="L63" s="134"/>
      <c r="M63" s="132"/>
      <c r="N63" s="134"/>
      <c r="O63" s="159"/>
    </row>
    <row r="64" spans="1:15" x14ac:dyDescent="0.3">
      <c r="A64" s="178">
        <v>46</v>
      </c>
      <c r="B64" s="139" t="s">
        <v>74</v>
      </c>
      <c r="C64" s="126" t="s">
        <v>61</v>
      </c>
      <c r="D64" s="136">
        <f>D59*0.25</f>
        <v>6.15</v>
      </c>
      <c r="E64" s="137"/>
      <c r="F64" s="137"/>
      <c r="G64" s="137"/>
      <c r="H64" s="137"/>
      <c r="I64" s="137"/>
      <c r="J64" s="159"/>
      <c r="K64" s="179"/>
      <c r="L64" s="134"/>
      <c r="M64" s="132"/>
      <c r="N64" s="134"/>
      <c r="O64" s="159"/>
    </row>
    <row r="65" spans="1:15" x14ac:dyDescent="0.3">
      <c r="A65" s="176">
        <v>47</v>
      </c>
      <c r="B65" s="129" t="s">
        <v>165</v>
      </c>
      <c r="C65" s="130"/>
      <c r="D65" s="131"/>
      <c r="E65" s="132"/>
      <c r="F65" s="132"/>
      <c r="G65" s="132"/>
      <c r="H65" s="131"/>
      <c r="I65" s="132"/>
      <c r="J65" s="160"/>
      <c r="K65" s="180"/>
      <c r="L65" s="131"/>
      <c r="M65" s="132"/>
      <c r="N65" s="131"/>
      <c r="O65" s="160"/>
    </row>
    <row r="66" spans="1:15" x14ac:dyDescent="0.3">
      <c r="A66" s="178">
        <v>48</v>
      </c>
      <c r="B66" s="142" t="str">
        <f>+A4</f>
        <v>Veļas telpas vienkāršota atjaunošana</v>
      </c>
      <c r="C66" s="126" t="s">
        <v>45</v>
      </c>
      <c r="D66" s="137">
        <v>6.2</v>
      </c>
      <c r="E66" s="137"/>
      <c r="F66" s="137"/>
      <c r="G66" s="137"/>
      <c r="H66" s="134"/>
      <c r="I66" s="138"/>
      <c r="J66" s="159"/>
      <c r="K66" s="179"/>
      <c r="L66" s="134"/>
      <c r="M66" s="132"/>
      <c r="N66" s="134"/>
      <c r="O66" s="159"/>
    </row>
    <row r="67" spans="1:15" x14ac:dyDescent="0.3">
      <c r="A67" s="176">
        <v>49</v>
      </c>
      <c r="B67" s="143" t="s">
        <v>80</v>
      </c>
      <c r="C67" s="126" t="s">
        <v>59</v>
      </c>
      <c r="D67" s="137">
        <f>D66*0.2</f>
        <v>1.2400000000000002</v>
      </c>
      <c r="E67" s="137"/>
      <c r="F67" s="137"/>
      <c r="G67" s="137"/>
      <c r="H67" s="134"/>
      <c r="I67" s="137"/>
      <c r="J67" s="159"/>
      <c r="K67" s="179"/>
      <c r="L67" s="134"/>
      <c r="M67" s="132"/>
      <c r="N67" s="134"/>
      <c r="O67" s="159"/>
    </row>
    <row r="68" spans="1:15" x14ac:dyDescent="0.3">
      <c r="A68" s="178">
        <v>50</v>
      </c>
      <c r="B68" s="142" t="s">
        <v>81</v>
      </c>
      <c r="C68" s="126" t="s">
        <v>45</v>
      </c>
      <c r="D68" s="137">
        <f>D66</f>
        <v>6.2</v>
      </c>
      <c r="E68" s="137"/>
      <c r="F68" s="137"/>
      <c r="G68" s="137"/>
      <c r="H68" s="134"/>
      <c r="I68" s="137"/>
      <c r="J68" s="159"/>
      <c r="K68" s="179"/>
      <c r="L68" s="134"/>
      <c r="M68" s="132"/>
      <c r="N68" s="134"/>
      <c r="O68" s="159"/>
    </row>
    <row r="69" spans="1:15" x14ac:dyDescent="0.3">
      <c r="A69" s="176">
        <v>51</v>
      </c>
      <c r="B69" s="143" t="s">
        <v>82</v>
      </c>
      <c r="C69" s="126" t="s">
        <v>59</v>
      </c>
      <c r="D69" s="137">
        <f>D68*0.3</f>
        <v>1.8599999999999999</v>
      </c>
      <c r="E69" s="137"/>
      <c r="F69" s="137"/>
      <c r="G69" s="137"/>
      <c r="H69" s="137"/>
      <c r="I69" s="138"/>
      <c r="J69" s="159"/>
      <c r="K69" s="179"/>
      <c r="L69" s="134"/>
      <c r="M69" s="132"/>
      <c r="N69" s="134"/>
      <c r="O69" s="159"/>
    </row>
    <row r="70" spans="1:15" x14ac:dyDescent="0.3">
      <c r="A70" s="178">
        <v>52</v>
      </c>
      <c r="B70" s="143" t="s">
        <v>83</v>
      </c>
      <c r="C70" s="126" t="s">
        <v>73</v>
      </c>
      <c r="D70" s="137">
        <v>1</v>
      </c>
      <c r="E70" s="137"/>
      <c r="F70" s="137"/>
      <c r="G70" s="137"/>
      <c r="H70" s="137"/>
      <c r="I70" s="137"/>
      <c r="J70" s="159"/>
      <c r="K70" s="179"/>
      <c r="L70" s="134"/>
      <c r="M70" s="132"/>
      <c r="N70" s="134"/>
      <c r="O70" s="159"/>
    </row>
    <row r="71" spans="1:15" x14ac:dyDescent="0.3">
      <c r="A71" s="176">
        <v>53</v>
      </c>
      <c r="B71" s="142" t="s">
        <v>84</v>
      </c>
      <c r="C71" s="126" t="s">
        <v>45</v>
      </c>
      <c r="D71" s="137">
        <f>D68</f>
        <v>6.2</v>
      </c>
      <c r="E71" s="137"/>
      <c r="F71" s="137"/>
      <c r="G71" s="137"/>
      <c r="H71" s="137"/>
      <c r="I71" s="137"/>
      <c r="J71" s="159"/>
      <c r="K71" s="179"/>
      <c r="L71" s="134"/>
      <c r="M71" s="132"/>
      <c r="N71" s="134"/>
      <c r="O71" s="159"/>
    </row>
    <row r="72" spans="1:15" x14ac:dyDescent="0.3">
      <c r="A72" s="178">
        <v>54</v>
      </c>
      <c r="B72" s="143" t="s">
        <v>85</v>
      </c>
      <c r="C72" s="126" t="s">
        <v>45</v>
      </c>
      <c r="D72" s="137">
        <f>D71*1.11</f>
        <v>6.8820000000000006</v>
      </c>
      <c r="E72" s="137"/>
      <c r="F72" s="137"/>
      <c r="G72" s="137"/>
      <c r="H72" s="137"/>
      <c r="I72" s="138"/>
      <c r="J72" s="159"/>
      <c r="K72" s="179"/>
      <c r="L72" s="134"/>
      <c r="M72" s="132"/>
      <c r="N72" s="134"/>
      <c r="O72" s="159"/>
    </row>
    <row r="73" spans="1:15" x14ac:dyDescent="0.3">
      <c r="A73" s="176">
        <v>55</v>
      </c>
      <c r="B73" s="143" t="s">
        <v>86</v>
      </c>
      <c r="C73" s="126" t="s">
        <v>59</v>
      </c>
      <c r="D73" s="137">
        <f>D72*4</f>
        <v>27.528000000000002</v>
      </c>
      <c r="E73" s="137"/>
      <c r="F73" s="137"/>
      <c r="G73" s="137"/>
      <c r="H73" s="137"/>
      <c r="I73" s="137"/>
      <c r="J73" s="159"/>
      <c r="K73" s="179"/>
      <c r="L73" s="134"/>
      <c r="M73" s="132"/>
      <c r="N73" s="134"/>
      <c r="O73" s="159"/>
    </row>
    <row r="74" spans="1:15" x14ac:dyDescent="0.3">
      <c r="A74" s="178">
        <v>56</v>
      </c>
      <c r="B74" s="143" t="s">
        <v>87</v>
      </c>
      <c r="C74" s="126" t="s">
        <v>59</v>
      </c>
      <c r="D74" s="137">
        <f>D72*0.4</f>
        <v>2.7528000000000006</v>
      </c>
      <c r="E74" s="137"/>
      <c r="F74" s="137"/>
      <c r="G74" s="137"/>
      <c r="H74" s="137"/>
      <c r="I74" s="137"/>
      <c r="J74" s="159"/>
      <c r="K74" s="179"/>
      <c r="L74" s="134"/>
      <c r="M74" s="132"/>
      <c r="N74" s="134"/>
      <c r="O74" s="159"/>
    </row>
    <row r="75" spans="1:15" x14ac:dyDescent="0.3">
      <c r="A75" s="176">
        <v>57</v>
      </c>
      <c r="B75" s="143" t="s">
        <v>88</v>
      </c>
      <c r="C75" s="126" t="s">
        <v>73</v>
      </c>
      <c r="D75" s="137">
        <v>2</v>
      </c>
      <c r="E75" s="137"/>
      <c r="F75" s="137"/>
      <c r="G75" s="137"/>
      <c r="H75" s="137"/>
      <c r="I75" s="138"/>
      <c r="J75" s="159"/>
      <c r="K75" s="179"/>
      <c r="L75" s="134"/>
      <c r="M75" s="132"/>
      <c r="N75" s="134"/>
      <c r="O75" s="159"/>
    </row>
    <row r="76" spans="1:15" x14ac:dyDescent="0.3">
      <c r="A76" s="178">
        <v>58</v>
      </c>
      <c r="B76" s="129" t="s">
        <v>89</v>
      </c>
      <c r="C76" s="144"/>
      <c r="D76" s="145"/>
      <c r="E76" s="146"/>
      <c r="F76" s="146"/>
      <c r="G76" s="146"/>
      <c r="H76" s="145"/>
      <c r="I76" s="146"/>
      <c r="J76" s="161"/>
      <c r="K76" s="181"/>
      <c r="L76" s="145"/>
      <c r="M76" s="132"/>
      <c r="N76" s="145"/>
      <c r="O76" s="161"/>
    </row>
    <row r="77" spans="1:15" ht="36" x14ac:dyDescent="0.3">
      <c r="A77" s="178">
        <v>59</v>
      </c>
      <c r="B77" s="135" t="s">
        <v>90</v>
      </c>
      <c r="C77" s="126" t="s">
        <v>45</v>
      </c>
      <c r="D77" s="134">
        <v>24.6</v>
      </c>
      <c r="E77" s="136"/>
      <c r="F77" s="136"/>
      <c r="G77" s="136"/>
      <c r="H77" s="136"/>
      <c r="I77" s="136"/>
      <c r="J77" s="162"/>
      <c r="K77" s="122"/>
      <c r="L77" s="136"/>
      <c r="M77" s="132"/>
      <c r="N77" s="136"/>
      <c r="O77" s="162"/>
    </row>
    <row r="78" spans="1:15" s="36" customFormat="1" x14ac:dyDescent="0.3">
      <c r="A78" s="176">
        <v>60</v>
      </c>
      <c r="B78" s="142" t="s">
        <v>91</v>
      </c>
      <c r="C78" s="126" t="s">
        <v>45</v>
      </c>
      <c r="D78" s="137">
        <v>24.6</v>
      </c>
      <c r="E78" s="137"/>
      <c r="F78" s="137"/>
      <c r="G78" s="137"/>
      <c r="H78" s="134"/>
      <c r="I78" s="137"/>
      <c r="J78" s="159"/>
      <c r="K78" s="179"/>
      <c r="L78" s="134"/>
      <c r="M78" s="132"/>
      <c r="N78" s="134"/>
      <c r="O78" s="159"/>
    </row>
    <row r="79" spans="1:15" x14ac:dyDescent="0.3">
      <c r="A79" s="178">
        <v>61</v>
      </c>
      <c r="B79" s="143" t="s">
        <v>82</v>
      </c>
      <c r="C79" s="126" t="s">
        <v>59</v>
      </c>
      <c r="D79" s="137">
        <f>D78*0.3</f>
        <v>7.38</v>
      </c>
      <c r="E79" s="137"/>
      <c r="F79" s="137"/>
      <c r="G79" s="137"/>
      <c r="H79" s="137"/>
      <c r="I79" s="137"/>
      <c r="J79" s="159"/>
      <c r="K79" s="179"/>
      <c r="L79" s="134"/>
      <c r="M79" s="132"/>
      <c r="N79" s="134"/>
      <c r="O79" s="159"/>
    </row>
    <row r="80" spans="1:15" s="25" customFormat="1" ht="15.9" customHeight="1" x14ac:dyDescent="0.2">
      <c r="A80" s="176">
        <v>62</v>
      </c>
      <c r="B80" s="143" t="s">
        <v>83</v>
      </c>
      <c r="C80" s="126" t="s">
        <v>73</v>
      </c>
      <c r="D80" s="137">
        <v>1</v>
      </c>
      <c r="E80" s="137"/>
      <c r="F80" s="137"/>
      <c r="G80" s="137"/>
      <c r="H80" s="137"/>
      <c r="I80" s="138"/>
      <c r="J80" s="159"/>
      <c r="K80" s="179"/>
      <c r="L80" s="134"/>
      <c r="M80" s="132"/>
      <c r="N80" s="134"/>
      <c r="O80" s="159"/>
    </row>
    <row r="81" spans="1:15" s="25" customFormat="1" ht="15.9" customHeight="1" x14ac:dyDescent="0.2">
      <c r="A81" s="178">
        <v>63</v>
      </c>
      <c r="B81" s="142" t="s">
        <v>92</v>
      </c>
      <c r="C81" s="126" t="s">
        <v>45</v>
      </c>
      <c r="D81" s="137">
        <f>D78</f>
        <v>24.6</v>
      </c>
      <c r="E81" s="137"/>
      <c r="F81" s="137"/>
      <c r="G81" s="137"/>
      <c r="H81" s="137"/>
      <c r="I81" s="137"/>
      <c r="J81" s="159"/>
      <c r="K81" s="179"/>
      <c r="L81" s="134"/>
      <c r="M81" s="132"/>
      <c r="N81" s="134"/>
      <c r="O81" s="159"/>
    </row>
    <row r="82" spans="1:15" ht="15.9" customHeight="1" x14ac:dyDescent="0.3">
      <c r="A82" s="176">
        <v>64</v>
      </c>
      <c r="B82" s="143" t="s">
        <v>85</v>
      </c>
      <c r="C82" s="126" t="s">
        <v>45</v>
      </c>
      <c r="D82" s="137">
        <f>D81*1.11</f>
        <v>27.306000000000004</v>
      </c>
      <c r="E82" s="137"/>
      <c r="F82" s="137"/>
      <c r="G82" s="137"/>
      <c r="H82" s="137"/>
      <c r="I82" s="137"/>
      <c r="J82" s="159"/>
      <c r="K82" s="179"/>
      <c r="L82" s="134"/>
      <c r="M82" s="132"/>
      <c r="N82" s="134"/>
      <c r="O82" s="159"/>
    </row>
    <row r="83" spans="1:15" ht="15.9" customHeight="1" x14ac:dyDescent="0.3">
      <c r="A83" s="178">
        <v>65</v>
      </c>
      <c r="B83" s="143" t="s">
        <v>86</v>
      </c>
      <c r="C83" s="126" t="s">
        <v>59</v>
      </c>
      <c r="D83" s="137">
        <f>D81*3.4</f>
        <v>83.64</v>
      </c>
      <c r="E83" s="137"/>
      <c r="F83" s="137"/>
      <c r="G83" s="137"/>
      <c r="H83" s="137"/>
      <c r="I83" s="138"/>
      <c r="J83" s="159"/>
      <c r="K83" s="179"/>
      <c r="L83" s="134"/>
      <c r="M83" s="132"/>
      <c r="N83" s="134"/>
      <c r="O83" s="159"/>
    </row>
    <row r="84" spans="1:15" ht="15.9" customHeight="1" x14ac:dyDescent="0.3">
      <c r="A84" s="176">
        <v>66</v>
      </c>
      <c r="B84" s="143" t="s">
        <v>87</v>
      </c>
      <c r="C84" s="126" t="s">
        <v>59</v>
      </c>
      <c r="D84" s="137">
        <f>D81*0.65</f>
        <v>15.990000000000002</v>
      </c>
      <c r="E84" s="137"/>
      <c r="F84" s="137"/>
      <c r="G84" s="137"/>
      <c r="H84" s="137"/>
      <c r="I84" s="137"/>
      <c r="J84" s="159"/>
      <c r="K84" s="179"/>
      <c r="L84" s="134"/>
      <c r="M84" s="132"/>
      <c r="N84" s="134"/>
      <c r="O84" s="159"/>
    </row>
    <row r="85" spans="1:15" ht="15.9" customHeight="1" x14ac:dyDescent="0.3">
      <c r="A85" s="178">
        <v>67</v>
      </c>
      <c r="B85" s="143" t="s">
        <v>88</v>
      </c>
      <c r="C85" s="126" t="s">
        <v>73</v>
      </c>
      <c r="D85" s="137">
        <v>2</v>
      </c>
      <c r="E85" s="137"/>
      <c r="F85" s="137"/>
      <c r="G85" s="137"/>
      <c r="H85" s="137"/>
      <c r="I85" s="137"/>
      <c r="J85" s="159"/>
      <c r="K85" s="179"/>
      <c r="L85" s="134"/>
      <c r="M85" s="132"/>
      <c r="N85" s="134"/>
      <c r="O85" s="159"/>
    </row>
    <row r="86" spans="1:15" s="99" customFormat="1" ht="15.9" customHeight="1" x14ac:dyDescent="0.25">
      <c r="A86" s="176">
        <v>68</v>
      </c>
      <c r="B86" s="147" t="s">
        <v>166</v>
      </c>
      <c r="C86" s="148" t="s">
        <v>167</v>
      </c>
      <c r="D86" s="147">
        <v>20.239999999999998</v>
      </c>
      <c r="E86" s="149"/>
      <c r="F86" s="149"/>
      <c r="G86" s="149"/>
      <c r="H86" s="149"/>
      <c r="I86" s="149"/>
      <c r="J86" s="163"/>
      <c r="K86" s="182"/>
      <c r="L86" s="165"/>
      <c r="M86" s="166"/>
      <c r="N86" s="165"/>
      <c r="O86" s="163"/>
    </row>
    <row r="87" spans="1:15" s="99" customFormat="1" ht="15.9" customHeight="1" x14ac:dyDescent="0.25">
      <c r="A87" s="178">
        <v>69</v>
      </c>
      <c r="B87" s="150" t="s">
        <v>168</v>
      </c>
      <c r="C87" s="151" t="s">
        <v>51</v>
      </c>
      <c r="D87" s="147">
        <v>20.239999999999998</v>
      </c>
      <c r="E87" s="149"/>
      <c r="F87" s="149"/>
      <c r="G87" s="149"/>
      <c r="H87" s="149"/>
      <c r="I87" s="149"/>
      <c r="J87" s="163"/>
      <c r="K87" s="182"/>
      <c r="L87" s="165"/>
      <c r="M87" s="166"/>
      <c r="N87" s="165"/>
      <c r="O87" s="163"/>
    </row>
    <row r="88" spans="1:15" s="99" customFormat="1" ht="15.9" customHeight="1" x14ac:dyDescent="0.25">
      <c r="A88" s="176">
        <v>70</v>
      </c>
      <c r="B88" s="152" t="s">
        <v>169</v>
      </c>
      <c r="C88" s="153" t="s">
        <v>170</v>
      </c>
      <c r="D88" s="148"/>
      <c r="E88" s="149"/>
      <c r="F88" s="149"/>
      <c r="G88" s="149"/>
      <c r="H88" s="149"/>
      <c r="I88" s="149"/>
      <c r="J88" s="163"/>
      <c r="K88" s="182"/>
      <c r="L88" s="165"/>
      <c r="M88" s="166"/>
      <c r="N88" s="165"/>
      <c r="O88" s="163"/>
    </row>
    <row r="89" spans="1:15" s="99" customFormat="1" ht="15.9" customHeight="1" x14ac:dyDescent="0.25">
      <c r="A89" s="178">
        <v>71</v>
      </c>
      <c r="B89" s="152" t="s">
        <v>171</v>
      </c>
      <c r="C89" s="153" t="s">
        <v>170</v>
      </c>
      <c r="D89" s="148"/>
      <c r="E89" s="149"/>
      <c r="F89" s="149"/>
      <c r="G89" s="149"/>
      <c r="H89" s="149"/>
      <c r="I89" s="149"/>
      <c r="J89" s="163"/>
      <c r="K89" s="182"/>
      <c r="L89" s="165"/>
      <c r="M89" s="166"/>
      <c r="N89" s="165"/>
      <c r="O89" s="163"/>
    </row>
    <row r="90" spans="1:15" ht="15.9" customHeight="1" x14ac:dyDescent="0.3">
      <c r="A90" s="176">
        <v>72</v>
      </c>
      <c r="B90" s="141" t="s">
        <v>93</v>
      </c>
      <c r="C90" s="128"/>
      <c r="D90" s="128"/>
      <c r="E90" s="131"/>
      <c r="F90" s="132"/>
      <c r="G90" s="132"/>
      <c r="H90" s="131"/>
      <c r="I90" s="132"/>
      <c r="J90" s="160"/>
      <c r="K90" s="180"/>
      <c r="L90" s="131"/>
      <c r="M90" s="132"/>
      <c r="N90" s="131"/>
      <c r="O90" s="160"/>
    </row>
    <row r="91" spans="1:15" ht="15.9" customHeight="1" x14ac:dyDescent="0.3">
      <c r="A91" s="178">
        <v>73</v>
      </c>
      <c r="B91" s="142" t="s">
        <v>94</v>
      </c>
      <c r="C91" s="126" t="s">
        <v>73</v>
      </c>
      <c r="D91" s="126">
        <v>1</v>
      </c>
      <c r="E91" s="134"/>
      <c r="F91" s="137"/>
      <c r="G91" s="137"/>
      <c r="H91" s="134"/>
      <c r="I91" s="138"/>
      <c r="J91" s="159"/>
      <c r="K91" s="179"/>
      <c r="L91" s="134"/>
      <c r="M91" s="132"/>
      <c r="N91" s="134"/>
      <c r="O91" s="159"/>
    </row>
    <row r="92" spans="1:15" ht="15.9" customHeight="1" x14ac:dyDescent="0.3">
      <c r="A92" s="176">
        <v>74</v>
      </c>
      <c r="B92" s="139" t="s">
        <v>95</v>
      </c>
      <c r="C92" s="126" t="s">
        <v>53</v>
      </c>
      <c r="D92" s="136">
        <v>1</v>
      </c>
      <c r="E92" s="134"/>
      <c r="F92" s="134"/>
      <c r="G92" s="134"/>
      <c r="H92" s="134"/>
      <c r="I92" s="138"/>
      <c r="J92" s="159"/>
      <c r="K92" s="179"/>
      <c r="L92" s="134"/>
      <c r="M92" s="132"/>
      <c r="N92" s="134"/>
      <c r="O92" s="159"/>
    </row>
    <row r="93" spans="1:15" ht="15.9" customHeight="1" x14ac:dyDescent="0.3">
      <c r="A93" s="178">
        <v>75</v>
      </c>
      <c r="B93" s="139" t="s">
        <v>96</v>
      </c>
      <c r="C93" s="126" t="s">
        <v>73</v>
      </c>
      <c r="D93" s="136">
        <v>1</v>
      </c>
      <c r="E93" s="137"/>
      <c r="F93" s="137"/>
      <c r="G93" s="137"/>
      <c r="H93" s="137"/>
      <c r="I93" s="137"/>
      <c r="J93" s="159"/>
      <c r="K93" s="179"/>
      <c r="L93" s="134"/>
      <c r="M93" s="132"/>
      <c r="N93" s="134"/>
      <c r="O93" s="159"/>
    </row>
    <row r="94" spans="1:15" ht="15.9" customHeight="1" x14ac:dyDescent="0.3">
      <c r="A94" s="176">
        <v>76</v>
      </c>
      <c r="B94" s="141" t="s">
        <v>97</v>
      </c>
      <c r="C94" s="128"/>
      <c r="D94" s="131"/>
      <c r="E94" s="131"/>
      <c r="F94" s="132"/>
      <c r="G94" s="132"/>
      <c r="H94" s="131"/>
      <c r="I94" s="132"/>
      <c r="J94" s="160"/>
      <c r="K94" s="180"/>
      <c r="L94" s="131"/>
      <c r="M94" s="132"/>
      <c r="N94" s="131"/>
      <c r="O94" s="160"/>
    </row>
    <row r="95" spans="1:15" x14ac:dyDescent="0.3">
      <c r="A95" s="178">
        <v>77</v>
      </c>
      <c r="B95" s="135" t="s">
        <v>98</v>
      </c>
      <c r="C95" s="126" t="s">
        <v>99</v>
      </c>
      <c r="D95" s="126">
        <v>1</v>
      </c>
      <c r="E95" s="134"/>
      <c r="F95" s="137"/>
      <c r="G95" s="137"/>
      <c r="H95" s="134"/>
      <c r="I95" s="137"/>
      <c r="J95" s="159"/>
      <c r="K95" s="179"/>
      <c r="L95" s="134"/>
      <c r="M95" s="132"/>
      <c r="N95" s="134"/>
      <c r="O95" s="159"/>
    </row>
    <row r="96" spans="1:15" ht="26.25" customHeight="1" x14ac:dyDescent="0.3">
      <c r="A96" s="176">
        <v>78</v>
      </c>
      <c r="B96" s="142" t="s">
        <v>100</v>
      </c>
      <c r="C96" s="126" t="s">
        <v>51</v>
      </c>
      <c r="D96" s="126">
        <v>16</v>
      </c>
      <c r="E96" s="134"/>
      <c r="F96" s="137"/>
      <c r="G96" s="137"/>
      <c r="H96" s="134"/>
      <c r="I96" s="138"/>
      <c r="J96" s="159"/>
      <c r="K96" s="179"/>
      <c r="L96" s="134"/>
      <c r="M96" s="132"/>
      <c r="N96" s="134"/>
      <c r="O96" s="159"/>
    </row>
    <row r="97" spans="1:15" x14ac:dyDescent="0.3">
      <c r="A97" s="178">
        <v>79</v>
      </c>
      <c r="B97" s="143" t="s">
        <v>101</v>
      </c>
      <c r="C97" s="126" t="s">
        <v>51</v>
      </c>
      <c r="D97" s="134">
        <f>D96*1.1</f>
        <v>17.600000000000001</v>
      </c>
      <c r="E97" s="134"/>
      <c r="F97" s="137"/>
      <c r="G97" s="137"/>
      <c r="H97" s="134"/>
      <c r="I97" s="137"/>
      <c r="J97" s="159"/>
      <c r="K97" s="179"/>
      <c r="L97" s="134"/>
      <c r="M97" s="132"/>
      <c r="N97" s="134"/>
      <c r="O97" s="159"/>
    </row>
    <row r="98" spans="1:15" x14ac:dyDescent="0.3">
      <c r="A98" s="176">
        <v>80</v>
      </c>
      <c r="B98" s="143" t="s">
        <v>102</v>
      </c>
      <c r="C98" s="126" t="s">
        <v>73</v>
      </c>
      <c r="D98" s="134">
        <v>30</v>
      </c>
      <c r="E98" s="134"/>
      <c r="F98" s="137"/>
      <c r="G98" s="137"/>
      <c r="H98" s="134"/>
      <c r="I98" s="137"/>
      <c r="J98" s="159"/>
      <c r="K98" s="179"/>
      <c r="L98" s="134"/>
      <c r="M98" s="132"/>
      <c r="N98" s="134"/>
      <c r="O98" s="159"/>
    </row>
    <row r="99" spans="1:15" x14ac:dyDescent="0.3">
      <c r="A99" s="178">
        <v>81</v>
      </c>
      <c r="B99" s="142" t="s">
        <v>103</v>
      </c>
      <c r="C99" s="126" t="s">
        <v>73</v>
      </c>
      <c r="D99" s="134">
        <v>26</v>
      </c>
      <c r="E99" s="134"/>
      <c r="F99" s="137"/>
      <c r="G99" s="137"/>
      <c r="H99" s="134"/>
      <c r="I99" s="138"/>
      <c r="J99" s="159"/>
      <c r="K99" s="179"/>
      <c r="L99" s="134"/>
      <c r="M99" s="132"/>
      <c r="N99" s="134"/>
      <c r="O99" s="159"/>
    </row>
    <row r="100" spans="1:15" x14ac:dyDescent="0.3">
      <c r="A100" s="176">
        <v>82</v>
      </c>
      <c r="B100" s="143" t="s">
        <v>104</v>
      </c>
      <c r="C100" s="126" t="s">
        <v>73</v>
      </c>
      <c r="D100" s="134">
        <v>16</v>
      </c>
      <c r="E100" s="134"/>
      <c r="F100" s="137"/>
      <c r="G100" s="137"/>
      <c r="H100" s="134"/>
      <c r="I100" s="137"/>
      <c r="J100" s="159"/>
      <c r="K100" s="179"/>
      <c r="L100" s="134"/>
      <c r="M100" s="132"/>
      <c r="N100" s="134"/>
      <c r="O100" s="159"/>
    </row>
    <row r="101" spans="1:15" x14ac:dyDescent="0.3">
      <c r="A101" s="178">
        <v>83</v>
      </c>
      <c r="B101" s="143" t="s">
        <v>105</v>
      </c>
      <c r="C101" s="126" t="s">
        <v>73</v>
      </c>
      <c r="D101" s="134">
        <v>8</v>
      </c>
      <c r="E101" s="134"/>
      <c r="F101" s="137"/>
      <c r="G101" s="137"/>
      <c r="H101" s="134"/>
      <c r="I101" s="137"/>
      <c r="J101" s="159"/>
      <c r="K101" s="179"/>
      <c r="L101" s="134"/>
      <c r="M101" s="132"/>
      <c r="N101" s="134"/>
      <c r="O101" s="159"/>
    </row>
    <row r="102" spans="1:15" x14ac:dyDescent="0.3">
      <c r="A102" s="176">
        <v>84</v>
      </c>
      <c r="B102" s="143" t="s">
        <v>106</v>
      </c>
      <c r="C102" s="126" t="s">
        <v>73</v>
      </c>
      <c r="D102" s="134">
        <v>6</v>
      </c>
      <c r="E102" s="134"/>
      <c r="F102" s="137"/>
      <c r="G102" s="137"/>
      <c r="H102" s="134"/>
      <c r="I102" s="138"/>
      <c r="J102" s="159"/>
      <c r="K102" s="179"/>
      <c r="L102" s="134"/>
      <c r="M102" s="132"/>
      <c r="N102" s="134"/>
      <c r="O102" s="159"/>
    </row>
    <row r="103" spans="1:15" x14ac:dyDescent="0.3">
      <c r="A103" s="178">
        <v>85</v>
      </c>
      <c r="B103" s="143" t="s">
        <v>107</v>
      </c>
      <c r="C103" s="126" t="s">
        <v>73</v>
      </c>
      <c r="D103" s="134">
        <v>7</v>
      </c>
      <c r="E103" s="134"/>
      <c r="F103" s="137"/>
      <c r="G103" s="137"/>
      <c r="H103" s="134"/>
      <c r="I103" s="137"/>
      <c r="J103" s="159"/>
      <c r="K103" s="179"/>
      <c r="L103" s="134"/>
      <c r="M103" s="132"/>
      <c r="N103" s="134"/>
      <c r="O103" s="159"/>
    </row>
    <row r="104" spans="1:15" ht="15.9" customHeight="1" x14ac:dyDescent="0.3">
      <c r="A104" s="176">
        <v>86</v>
      </c>
      <c r="B104" s="135" t="s">
        <v>108</v>
      </c>
      <c r="C104" s="126" t="s">
        <v>73</v>
      </c>
      <c r="D104" s="134">
        <v>8</v>
      </c>
      <c r="E104" s="134"/>
      <c r="F104" s="137"/>
      <c r="G104" s="137"/>
      <c r="H104" s="134"/>
      <c r="I104" s="137"/>
      <c r="J104" s="159"/>
      <c r="K104" s="179"/>
      <c r="L104" s="134"/>
      <c r="M104" s="132"/>
      <c r="N104" s="134"/>
      <c r="O104" s="159"/>
    </row>
    <row r="105" spans="1:15" ht="15.9" customHeight="1" x14ac:dyDescent="0.3">
      <c r="A105" s="178">
        <v>87</v>
      </c>
      <c r="B105" s="139" t="s">
        <v>109</v>
      </c>
      <c r="C105" s="126" t="s">
        <v>73</v>
      </c>
      <c r="D105" s="134">
        <v>8</v>
      </c>
      <c r="E105" s="134"/>
      <c r="F105" s="137"/>
      <c r="G105" s="137"/>
      <c r="H105" s="137"/>
      <c r="I105" s="138"/>
      <c r="J105" s="159"/>
      <c r="K105" s="179"/>
      <c r="L105" s="134"/>
      <c r="M105" s="132"/>
      <c r="N105" s="134"/>
      <c r="O105" s="159"/>
    </row>
    <row r="106" spans="1:15" ht="15.9" customHeight="1" x14ac:dyDescent="0.3">
      <c r="A106" s="176">
        <v>88</v>
      </c>
      <c r="B106" s="139" t="s">
        <v>110</v>
      </c>
      <c r="C106" s="126" t="s">
        <v>73</v>
      </c>
      <c r="D106" s="134">
        <v>7</v>
      </c>
      <c r="E106" s="134"/>
      <c r="F106" s="137"/>
      <c r="G106" s="137"/>
      <c r="H106" s="154"/>
      <c r="I106" s="137"/>
      <c r="J106" s="159"/>
      <c r="K106" s="179"/>
      <c r="L106" s="134"/>
      <c r="M106" s="132"/>
      <c r="N106" s="134"/>
      <c r="O106" s="159"/>
    </row>
    <row r="107" spans="1:15" ht="15.9" customHeight="1" x14ac:dyDescent="0.3">
      <c r="A107" s="178">
        <v>89</v>
      </c>
      <c r="B107" s="139" t="s">
        <v>111</v>
      </c>
      <c r="C107" s="126" t="s">
        <v>73</v>
      </c>
      <c r="D107" s="134">
        <v>1</v>
      </c>
      <c r="E107" s="134"/>
      <c r="F107" s="137"/>
      <c r="G107" s="137"/>
      <c r="H107" s="134"/>
      <c r="I107" s="137"/>
      <c r="J107" s="159"/>
      <c r="K107" s="179"/>
      <c r="L107" s="134"/>
      <c r="M107" s="132"/>
      <c r="N107" s="134"/>
      <c r="O107" s="159"/>
    </row>
    <row r="108" spans="1:15" ht="24" x14ac:dyDescent="0.3">
      <c r="A108" s="176">
        <v>90</v>
      </c>
      <c r="B108" s="135" t="s">
        <v>112</v>
      </c>
      <c r="C108" s="126" t="s">
        <v>53</v>
      </c>
      <c r="D108" s="134">
        <v>1</v>
      </c>
      <c r="E108" s="134"/>
      <c r="F108" s="137"/>
      <c r="G108" s="137"/>
      <c r="H108" s="134"/>
      <c r="I108" s="138"/>
      <c r="J108" s="159"/>
      <c r="K108" s="179"/>
      <c r="L108" s="134"/>
      <c r="M108" s="132"/>
      <c r="N108" s="134"/>
      <c r="O108" s="159"/>
    </row>
    <row r="109" spans="1:15" ht="15.9" customHeight="1" x14ac:dyDescent="0.3">
      <c r="A109" s="178">
        <v>91</v>
      </c>
      <c r="B109" s="139" t="s">
        <v>113</v>
      </c>
      <c r="C109" s="126" t="s">
        <v>53</v>
      </c>
      <c r="D109" s="134">
        <v>1</v>
      </c>
      <c r="E109" s="134"/>
      <c r="F109" s="137"/>
      <c r="G109" s="137"/>
      <c r="H109" s="137"/>
      <c r="I109" s="137"/>
      <c r="J109" s="159"/>
      <c r="K109" s="179"/>
      <c r="L109" s="134"/>
      <c r="M109" s="132"/>
      <c r="N109" s="134"/>
      <c r="O109" s="159"/>
    </row>
    <row r="110" spans="1:15" ht="21.75" customHeight="1" x14ac:dyDescent="0.3">
      <c r="A110" s="176">
        <v>92</v>
      </c>
      <c r="B110" s="139" t="s">
        <v>114</v>
      </c>
      <c r="C110" s="126" t="s">
        <v>73</v>
      </c>
      <c r="D110" s="134">
        <v>3</v>
      </c>
      <c r="E110" s="134"/>
      <c r="F110" s="137"/>
      <c r="G110" s="137"/>
      <c r="H110" s="154"/>
      <c r="I110" s="137"/>
      <c r="J110" s="159"/>
      <c r="K110" s="179"/>
      <c r="L110" s="134"/>
      <c r="M110" s="132"/>
      <c r="N110" s="134"/>
      <c r="O110" s="159"/>
    </row>
    <row r="111" spans="1:15" ht="15.9" customHeight="1" x14ac:dyDescent="0.3">
      <c r="A111" s="178">
        <v>93</v>
      </c>
      <c r="B111" s="135" t="s">
        <v>172</v>
      </c>
      <c r="C111" s="126" t="s">
        <v>73</v>
      </c>
      <c r="D111" s="134">
        <v>1</v>
      </c>
      <c r="E111" s="134"/>
      <c r="F111" s="137"/>
      <c r="G111" s="137"/>
      <c r="H111" s="134"/>
      <c r="I111" s="138"/>
      <c r="J111" s="159"/>
      <c r="K111" s="179"/>
      <c r="L111" s="134"/>
      <c r="M111" s="132"/>
      <c r="N111" s="134"/>
      <c r="O111" s="159"/>
    </row>
    <row r="112" spans="1:15" ht="27" customHeight="1" x14ac:dyDescent="0.3">
      <c r="A112" s="176">
        <v>94</v>
      </c>
      <c r="B112" s="139" t="s">
        <v>177</v>
      </c>
      <c r="C112" s="126" t="s">
        <v>73</v>
      </c>
      <c r="D112" s="134">
        <v>1</v>
      </c>
      <c r="E112" s="134"/>
      <c r="F112" s="137"/>
      <c r="G112" s="137"/>
      <c r="H112" s="137"/>
      <c r="I112" s="137"/>
      <c r="J112" s="159"/>
      <c r="K112" s="179"/>
      <c r="L112" s="134"/>
      <c r="M112" s="132"/>
      <c r="N112" s="134"/>
      <c r="O112" s="159"/>
    </row>
    <row r="113" spans="1:15" ht="15.9" customHeight="1" x14ac:dyDescent="0.3">
      <c r="A113" s="178">
        <v>95</v>
      </c>
      <c r="B113" s="139" t="s">
        <v>115</v>
      </c>
      <c r="C113" s="126" t="s">
        <v>73</v>
      </c>
      <c r="D113" s="134">
        <v>4</v>
      </c>
      <c r="E113" s="134"/>
      <c r="F113" s="137"/>
      <c r="G113" s="137"/>
      <c r="H113" s="134"/>
      <c r="I113" s="138"/>
      <c r="J113" s="159"/>
      <c r="K113" s="179"/>
      <c r="L113" s="134"/>
      <c r="M113" s="132"/>
      <c r="N113" s="134"/>
      <c r="O113" s="159"/>
    </row>
    <row r="114" spans="1:15" ht="15.9" customHeight="1" x14ac:dyDescent="0.3">
      <c r="A114" s="176">
        <v>96</v>
      </c>
      <c r="B114" s="139" t="s">
        <v>116</v>
      </c>
      <c r="C114" s="126" t="s">
        <v>73</v>
      </c>
      <c r="D114" s="134">
        <v>1</v>
      </c>
      <c r="E114" s="134"/>
      <c r="F114" s="137"/>
      <c r="G114" s="137"/>
      <c r="H114" s="134"/>
      <c r="I114" s="137"/>
      <c r="J114" s="159"/>
      <c r="K114" s="179"/>
      <c r="L114" s="134"/>
      <c r="M114" s="132"/>
      <c r="N114" s="134"/>
      <c r="O114" s="159"/>
    </row>
    <row r="115" spans="1:15" ht="24" customHeight="1" x14ac:dyDescent="0.3">
      <c r="A115" s="178">
        <v>97</v>
      </c>
      <c r="B115" s="139" t="s">
        <v>117</v>
      </c>
      <c r="C115" s="126" t="s">
        <v>73</v>
      </c>
      <c r="D115" s="134">
        <v>2</v>
      </c>
      <c r="E115" s="134"/>
      <c r="F115" s="137"/>
      <c r="G115" s="137"/>
      <c r="H115" s="134"/>
      <c r="I115" s="137"/>
      <c r="J115" s="159"/>
      <c r="K115" s="179"/>
      <c r="L115" s="134"/>
      <c r="M115" s="132"/>
      <c r="N115" s="134"/>
      <c r="O115" s="159"/>
    </row>
    <row r="116" spans="1:15" ht="15.9" customHeight="1" x14ac:dyDescent="0.3">
      <c r="A116" s="176">
        <v>98</v>
      </c>
      <c r="B116" s="135" t="s">
        <v>118</v>
      </c>
      <c r="C116" s="126" t="s">
        <v>73</v>
      </c>
      <c r="D116" s="134">
        <v>1</v>
      </c>
      <c r="E116" s="134"/>
      <c r="F116" s="137"/>
      <c r="G116" s="137"/>
      <c r="H116" s="134"/>
      <c r="I116" s="137"/>
      <c r="J116" s="159"/>
      <c r="K116" s="179"/>
      <c r="L116" s="134"/>
      <c r="M116" s="132"/>
      <c r="N116" s="134"/>
      <c r="O116" s="159"/>
    </row>
    <row r="117" spans="1:15" ht="15.9" customHeight="1" x14ac:dyDescent="0.3">
      <c r="A117" s="178">
        <v>99</v>
      </c>
      <c r="B117" s="139" t="s">
        <v>119</v>
      </c>
      <c r="C117" s="126" t="s">
        <v>73</v>
      </c>
      <c r="D117" s="136">
        <v>1</v>
      </c>
      <c r="E117" s="134"/>
      <c r="F117" s="137"/>
      <c r="G117" s="137"/>
      <c r="H117" s="137"/>
      <c r="I117" s="138"/>
      <c r="J117" s="159"/>
      <c r="K117" s="179"/>
      <c r="L117" s="134"/>
      <c r="M117" s="132"/>
      <c r="N117" s="134"/>
      <c r="O117" s="159"/>
    </row>
    <row r="118" spans="1:15" ht="15.9" customHeight="1" x14ac:dyDescent="0.3">
      <c r="A118" s="176">
        <v>100</v>
      </c>
      <c r="B118" s="139" t="s">
        <v>120</v>
      </c>
      <c r="C118" s="126" t="s">
        <v>53</v>
      </c>
      <c r="D118" s="136">
        <v>1</v>
      </c>
      <c r="E118" s="134"/>
      <c r="F118" s="137"/>
      <c r="G118" s="137"/>
      <c r="H118" s="137"/>
      <c r="I118" s="137"/>
      <c r="J118" s="159"/>
      <c r="K118" s="179"/>
      <c r="L118" s="134"/>
      <c r="M118" s="132"/>
      <c r="N118" s="134"/>
      <c r="O118" s="159"/>
    </row>
    <row r="119" spans="1:15" ht="15.9" customHeight="1" x14ac:dyDescent="0.3">
      <c r="A119" s="178">
        <v>101</v>
      </c>
      <c r="B119" s="129" t="s">
        <v>121</v>
      </c>
      <c r="C119" s="128"/>
      <c r="D119" s="131"/>
      <c r="E119" s="131"/>
      <c r="F119" s="132"/>
      <c r="G119" s="132"/>
      <c r="H119" s="131"/>
      <c r="I119" s="132"/>
      <c r="J119" s="160"/>
      <c r="K119" s="180"/>
      <c r="L119" s="131"/>
      <c r="M119" s="132"/>
      <c r="N119" s="131"/>
      <c r="O119" s="160"/>
    </row>
    <row r="120" spans="1:15" ht="15.9" customHeight="1" x14ac:dyDescent="0.3">
      <c r="A120" s="176">
        <v>102</v>
      </c>
      <c r="B120" s="135" t="s">
        <v>121</v>
      </c>
      <c r="C120" s="126" t="s">
        <v>51</v>
      </c>
      <c r="D120" s="134">
        <v>10</v>
      </c>
      <c r="E120" s="134"/>
      <c r="F120" s="137"/>
      <c r="G120" s="137"/>
      <c r="H120" s="134"/>
      <c r="I120" s="138"/>
      <c r="J120" s="159"/>
      <c r="K120" s="179"/>
      <c r="L120" s="134"/>
      <c r="M120" s="132"/>
      <c r="N120" s="134"/>
      <c r="O120" s="159"/>
    </row>
    <row r="121" spans="1:15" ht="24.6" customHeight="1" x14ac:dyDescent="0.3">
      <c r="A121" s="178">
        <v>103</v>
      </c>
      <c r="B121" s="139" t="s">
        <v>122</v>
      </c>
      <c r="C121" s="126" t="s">
        <v>73</v>
      </c>
      <c r="D121" s="134">
        <v>6</v>
      </c>
      <c r="E121" s="134"/>
      <c r="F121" s="137"/>
      <c r="G121" s="137"/>
      <c r="H121" s="137"/>
      <c r="I121" s="137"/>
      <c r="J121" s="159"/>
      <c r="K121" s="179"/>
      <c r="L121" s="134"/>
      <c r="M121" s="132"/>
      <c r="N121" s="134"/>
      <c r="O121" s="159"/>
    </row>
    <row r="122" spans="1:15" ht="15.9" customHeight="1" x14ac:dyDescent="0.3">
      <c r="A122" s="176">
        <v>104</v>
      </c>
      <c r="B122" s="139" t="s">
        <v>123</v>
      </c>
      <c r="C122" s="126" t="s">
        <v>73</v>
      </c>
      <c r="D122" s="134">
        <v>5</v>
      </c>
      <c r="E122" s="134"/>
      <c r="F122" s="137"/>
      <c r="G122" s="137"/>
      <c r="H122" s="137"/>
      <c r="I122" s="137"/>
      <c r="J122" s="159"/>
      <c r="K122" s="179"/>
      <c r="L122" s="134"/>
      <c r="M122" s="132"/>
      <c r="N122" s="134"/>
      <c r="O122" s="159"/>
    </row>
    <row r="123" spans="1:15" ht="15.9" customHeight="1" x14ac:dyDescent="0.3">
      <c r="A123" s="178">
        <v>105</v>
      </c>
      <c r="B123" s="139" t="s">
        <v>124</v>
      </c>
      <c r="C123" s="126" t="s">
        <v>73</v>
      </c>
      <c r="D123" s="134">
        <v>4</v>
      </c>
      <c r="E123" s="134"/>
      <c r="F123" s="137"/>
      <c r="G123" s="137"/>
      <c r="H123" s="137"/>
      <c r="I123" s="138"/>
      <c r="J123" s="159"/>
      <c r="K123" s="179"/>
      <c r="L123" s="134"/>
      <c r="M123" s="132"/>
      <c r="N123" s="134"/>
      <c r="O123" s="159"/>
    </row>
    <row r="124" spans="1:15" ht="15.9" customHeight="1" x14ac:dyDescent="0.3">
      <c r="A124" s="176">
        <v>106</v>
      </c>
      <c r="B124" s="139" t="s">
        <v>125</v>
      </c>
      <c r="C124" s="126" t="s">
        <v>73</v>
      </c>
      <c r="D124" s="134">
        <v>1</v>
      </c>
      <c r="E124" s="134"/>
      <c r="F124" s="137"/>
      <c r="G124" s="137"/>
      <c r="H124" s="137"/>
      <c r="I124" s="137"/>
      <c r="J124" s="159"/>
      <c r="K124" s="179"/>
      <c r="L124" s="134"/>
      <c r="M124" s="132"/>
      <c r="N124" s="134"/>
      <c r="O124" s="159"/>
    </row>
    <row r="125" spans="1:15" ht="27.75" customHeight="1" x14ac:dyDescent="0.3">
      <c r="A125" s="178">
        <v>107</v>
      </c>
      <c r="B125" s="139" t="s">
        <v>126</v>
      </c>
      <c r="C125" s="126" t="s">
        <v>73</v>
      </c>
      <c r="D125" s="134">
        <v>1</v>
      </c>
      <c r="E125" s="134"/>
      <c r="F125" s="137"/>
      <c r="G125" s="137"/>
      <c r="H125" s="137"/>
      <c r="I125" s="137"/>
      <c r="J125" s="159"/>
      <c r="K125" s="179"/>
      <c r="L125" s="134"/>
      <c r="M125" s="132"/>
      <c r="N125" s="134"/>
      <c r="O125" s="159"/>
    </row>
    <row r="126" spans="1:15" ht="13.5" customHeight="1" x14ac:dyDescent="0.3">
      <c r="A126" s="176">
        <v>108</v>
      </c>
      <c r="B126" s="139" t="s">
        <v>127</v>
      </c>
      <c r="C126" s="126" t="s">
        <v>73</v>
      </c>
      <c r="D126" s="134">
        <v>4</v>
      </c>
      <c r="E126" s="134"/>
      <c r="F126" s="137"/>
      <c r="G126" s="137"/>
      <c r="H126" s="137"/>
      <c r="I126" s="138"/>
      <c r="J126" s="159"/>
      <c r="K126" s="179"/>
      <c r="L126" s="134"/>
      <c r="M126" s="132"/>
      <c r="N126" s="134"/>
      <c r="O126" s="159"/>
    </row>
    <row r="127" spans="1:15" ht="13.5" customHeight="1" x14ac:dyDescent="0.3">
      <c r="A127" s="178">
        <v>109</v>
      </c>
      <c r="B127" s="139" t="s">
        <v>128</v>
      </c>
      <c r="C127" s="126" t="s">
        <v>73</v>
      </c>
      <c r="D127" s="134">
        <v>3</v>
      </c>
      <c r="E127" s="134"/>
      <c r="F127" s="137"/>
      <c r="G127" s="137"/>
      <c r="H127" s="137"/>
      <c r="I127" s="137"/>
      <c r="J127" s="159"/>
      <c r="K127" s="179"/>
      <c r="L127" s="134"/>
      <c r="M127" s="132"/>
      <c r="N127" s="134"/>
      <c r="O127" s="159"/>
    </row>
    <row r="128" spans="1:15" ht="13.5" customHeight="1" x14ac:dyDescent="0.3">
      <c r="A128" s="176">
        <v>110</v>
      </c>
      <c r="B128" s="139" t="s">
        <v>129</v>
      </c>
      <c r="C128" s="126" t="s">
        <v>73</v>
      </c>
      <c r="D128" s="134">
        <v>1</v>
      </c>
      <c r="E128" s="134"/>
      <c r="F128" s="137"/>
      <c r="G128" s="137"/>
      <c r="H128" s="137"/>
      <c r="I128" s="137"/>
      <c r="J128" s="159"/>
      <c r="K128" s="179"/>
      <c r="L128" s="134"/>
      <c r="M128" s="132"/>
      <c r="N128" s="134"/>
      <c r="O128" s="159"/>
    </row>
    <row r="129" spans="1:15" ht="21.9" customHeight="1" x14ac:dyDescent="0.3">
      <c r="A129" s="178">
        <v>111</v>
      </c>
      <c r="B129" s="139" t="s">
        <v>130</v>
      </c>
      <c r="C129" s="126" t="s">
        <v>73</v>
      </c>
      <c r="D129" s="134">
        <v>6</v>
      </c>
      <c r="E129" s="134"/>
      <c r="F129" s="137"/>
      <c r="G129" s="137"/>
      <c r="H129" s="137"/>
      <c r="I129" s="138"/>
      <c r="J129" s="159"/>
      <c r="K129" s="179"/>
      <c r="L129" s="134"/>
      <c r="M129" s="132"/>
      <c r="N129" s="134"/>
      <c r="O129" s="159"/>
    </row>
    <row r="130" spans="1:15" ht="24.75" customHeight="1" x14ac:dyDescent="0.3">
      <c r="A130" s="176">
        <v>112</v>
      </c>
      <c r="B130" s="139" t="s">
        <v>131</v>
      </c>
      <c r="C130" s="126" t="s">
        <v>73</v>
      </c>
      <c r="D130" s="134">
        <v>4</v>
      </c>
      <c r="E130" s="134"/>
      <c r="F130" s="137"/>
      <c r="G130" s="137"/>
      <c r="H130" s="137"/>
      <c r="I130" s="137"/>
      <c r="J130" s="159"/>
      <c r="K130" s="179"/>
      <c r="L130" s="134"/>
      <c r="M130" s="132"/>
      <c r="N130" s="134"/>
      <c r="O130" s="159"/>
    </row>
    <row r="131" spans="1:15" ht="13.5" customHeight="1" x14ac:dyDescent="0.3">
      <c r="A131" s="178">
        <v>113</v>
      </c>
      <c r="B131" s="139" t="s">
        <v>132</v>
      </c>
      <c r="C131" s="126" t="s">
        <v>73</v>
      </c>
      <c r="D131" s="134">
        <v>1</v>
      </c>
      <c r="E131" s="134"/>
      <c r="F131" s="137"/>
      <c r="G131" s="137"/>
      <c r="H131" s="137"/>
      <c r="I131" s="137"/>
      <c r="J131" s="159"/>
      <c r="K131" s="179"/>
      <c r="L131" s="134"/>
      <c r="M131" s="132"/>
      <c r="N131" s="134"/>
      <c r="O131" s="159"/>
    </row>
    <row r="132" spans="1:15" ht="23.1" customHeight="1" x14ac:dyDescent="0.3">
      <c r="A132" s="176">
        <v>114</v>
      </c>
      <c r="B132" s="139" t="s">
        <v>120</v>
      </c>
      <c r="C132" s="126" t="s">
        <v>53</v>
      </c>
      <c r="D132" s="134">
        <v>1</v>
      </c>
      <c r="E132" s="134"/>
      <c r="F132" s="137"/>
      <c r="G132" s="137"/>
      <c r="H132" s="137"/>
      <c r="I132" s="138"/>
      <c r="J132" s="159"/>
      <c r="K132" s="179"/>
      <c r="L132" s="134"/>
      <c r="M132" s="132"/>
      <c r="N132" s="134"/>
      <c r="O132" s="159"/>
    </row>
    <row r="133" spans="1:15" ht="24" x14ac:dyDescent="0.3">
      <c r="A133" s="178">
        <v>115</v>
      </c>
      <c r="B133" s="135" t="s">
        <v>133</v>
      </c>
      <c r="C133" s="126" t="s">
        <v>51</v>
      </c>
      <c r="D133" s="134">
        <v>15.7</v>
      </c>
      <c r="E133" s="134"/>
      <c r="F133" s="137"/>
      <c r="G133" s="137"/>
      <c r="H133" s="134"/>
      <c r="I133" s="137"/>
      <c r="J133" s="159"/>
      <c r="K133" s="179"/>
      <c r="L133" s="134"/>
      <c r="M133" s="132"/>
      <c r="N133" s="134"/>
      <c r="O133" s="159"/>
    </row>
    <row r="134" spans="1:15" ht="13.5" customHeight="1" x14ac:dyDescent="0.3">
      <c r="A134" s="176">
        <v>116</v>
      </c>
      <c r="B134" s="139" t="s">
        <v>134</v>
      </c>
      <c r="C134" s="126" t="s">
        <v>59</v>
      </c>
      <c r="D134" s="134">
        <f>D133*15</f>
        <v>235.5</v>
      </c>
      <c r="E134" s="134"/>
      <c r="F134" s="137"/>
      <c r="G134" s="137"/>
      <c r="H134" s="137"/>
      <c r="I134" s="137"/>
      <c r="J134" s="159"/>
      <c r="K134" s="179"/>
      <c r="L134" s="134"/>
      <c r="M134" s="132"/>
      <c r="N134" s="134"/>
      <c r="O134" s="159"/>
    </row>
    <row r="135" spans="1:15" ht="13.5" customHeight="1" x14ac:dyDescent="0.3">
      <c r="A135" s="178">
        <v>117</v>
      </c>
      <c r="B135" s="129" t="s">
        <v>135</v>
      </c>
      <c r="C135" s="141"/>
      <c r="D135" s="155"/>
      <c r="E135" s="155"/>
      <c r="F135" s="156"/>
      <c r="G135" s="156"/>
      <c r="H135" s="155"/>
      <c r="I135" s="156"/>
      <c r="J135" s="160"/>
      <c r="K135" s="180"/>
      <c r="L135" s="131"/>
      <c r="M135" s="132"/>
      <c r="N135" s="131"/>
      <c r="O135" s="160"/>
    </row>
    <row r="136" spans="1:15" ht="23.25" customHeight="1" x14ac:dyDescent="0.3">
      <c r="A136" s="178">
        <v>118</v>
      </c>
      <c r="B136" s="135" t="s">
        <v>136</v>
      </c>
      <c r="C136" s="126" t="s">
        <v>51</v>
      </c>
      <c r="D136" s="134">
        <v>30</v>
      </c>
      <c r="E136" s="134"/>
      <c r="F136" s="137"/>
      <c r="G136" s="137"/>
      <c r="H136" s="134"/>
      <c r="I136" s="137"/>
      <c r="J136" s="159"/>
      <c r="K136" s="179"/>
      <c r="L136" s="134"/>
      <c r="M136" s="132"/>
      <c r="N136" s="134"/>
      <c r="O136" s="159"/>
    </row>
    <row r="137" spans="1:15" ht="26.25" customHeight="1" x14ac:dyDescent="0.3">
      <c r="A137" s="176">
        <v>119</v>
      </c>
      <c r="B137" s="135" t="s">
        <v>137</v>
      </c>
      <c r="C137" s="126" t="s">
        <v>73</v>
      </c>
      <c r="D137" s="134">
        <v>5</v>
      </c>
      <c r="E137" s="134"/>
      <c r="F137" s="137"/>
      <c r="G137" s="137"/>
      <c r="H137" s="134"/>
      <c r="I137" s="137"/>
      <c r="J137" s="159"/>
      <c r="K137" s="179"/>
      <c r="L137" s="134"/>
      <c r="M137" s="132"/>
      <c r="N137" s="134"/>
      <c r="O137" s="159"/>
    </row>
    <row r="138" spans="1:15" ht="13.5" customHeight="1" x14ac:dyDescent="0.3">
      <c r="A138" s="178">
        <v>120</v>
      </c>
      <c r="B138" s="135" t="s">
        <v>138</v>
      </c>
      <c r="C138" s="126" t="s">
        <v>73</v>
      </c>
      <c r="D138" s="134">
        <f>SUM(D140:D142)</f>
        <v>6</v>
      </c>
      <c r="E138" s="134"/>
      <c r="F138" s="137"/>
      <c r="G138" s="137"/>
      <c r="H138" s="134"/>
      <c r="I138" s="138"/>
      <c r="J138" s="159"/>
      <c r="K138" s="179"/>
      <c r="L138" s="134"/>
      <c r="M138" s="132"/>
      <c r="N138" s="134"/>
      <c r="O138" s="159"/>
    </row>
    <row r="139" spans="1:15" ht="13.5" customHeight="1" x14ac:dyDescent="0.3">
      <c r="A139" s="176">
        <v>121</v>
      </c>
      <c r="B139" s="139" t="s">
        <v>139</v>
      </c>
      <c r="C139" s="126" t="s">
        <v>59</v>
      </c>
      <c r="D139" s="134">
        <v>25</v>
      </c>
      <c r="E139" s="134"/>
      <c r="F139" s="137"/>
      <c r="G139" s="137"/>
      <c r="H139" s="137"/>
      <c r="I139" s="137"/>
      <c r="J139" s="159"/>
      <c r="K139" s="179"/>
      <c r="L139" s="134"/>
      <c r="M139" s="132"/>
      <c r="N139" s="134"/>
      <c r="O139" s="159"/>
    </row>
    <row r="140" spans="1:15" ht="27.75" customHeight="1" x14ac:dyDescent="0.3">
      <c r="A140" s="178">
        <v>122</v>
      </c>
      <c r="B140" s="139" t="s">
        <v>140</v>
      </c>
      <c r="C140" s="126" t="s">
        <v>73</v>
      </c>
      <c r="D140" s="134">
        <v>1</v>
      </c>
      <c r="E140" s="134"/>
      <c r="F140" s="137"/>
      <c r="G140" s="137"/>
      <c r="H140" s="137"/>
      <c r="I140" s="137"/>
      <c r="J140" s="159"/>
      <c r="K140" s="179"/>
      <c r="L140" s="134"/>
      <c r="M140" s="132"/>
      <c r="N140" s="134"/>
      <c r="O140" s="159"/>
    </row>
    <row r="141" spans="1:15" ht="26.25" customHeight="1" x14ac:dyDescent="0.3">
      <c r="A141" s="176">
        <v>123</v>
      </c>
      <c r="B141" s="139" t="s">
        <v>141</v>
      </c>
      <c r="C141" s="126" t="s">
        <v>73</v>
      </c>
      <c r="D141" s="134">
        <v>1</v>
      </c>
      <c r="E141" s="134"/>
      <c r="F141" s="137"/>
      <c r="G141" s="137"/>
      <c r="H141" s="137"/>
      <c r="I141" s="138"/>
      <c r="J141" s="159"/>
      <c r="K141" s="179"/>
      <c r="L141" s="134"/>
      <c r="M141" s="132"/>
      <c r="N141" s="134"/>
      <c r="O141" s="159"/>
    </row>
    <row r="142" spans="1:15" ht="26.25" customHeight="1" x14ac:dyDescent="0.3">
      <c r="A142" s="178">
        <v>124</v>
      </c>
      <c r="B142" s="139" t="s">
        <v>142</v>
      </c>
      <c r="C142" s="126" t="s">
        <v>73</v>
      </c>
      <c r="D142" s="134">
        <v>4</v>
      </c>
      <c r="E142" s="134"/>
      <c r="F142" s="137"/>
      <c r="G142" s="137"/>
      <c r="H142" s="137"/>
      <c r="I142" s="137"/>
      <c r="J142" s="159"/>
      <c r="K142" s="179"/>
      <c r="L142" s="134"/>
      <c r="M142" s="132"/>
      <c r="N142" s="134"/>
      <c r="O142" s="159"/>
    </row>
    <row r="143" spans="1:15" ht="13.5" customHeight="1" x14ac:dyDescent="0.3">
      <c r="A143" s="176">
        <v>125</v>
      </c>
      <c r="B143" s="135" t="s">
        <v>143</v>
      </c>
      <c r="C143" s="126" t="s">
        <v>73</v>
      </c>
      <c r="D143" s="134">
        <v>8</v>
      </c>
      <c r="E143" s="134"/>
      <c r="F143" s="137"/>
      <c r="G143" s="137"/>
      <c r="H143" s="134"/>
      <c r="I143" s="137"/>
      <c r="J143" s="159"/>
      <c r="K143" s="179"/>
      <c r="L143" s="134"/>
      <c r="M143" s="132"/>
      <c r="N143" s="134"/>
      <c r="O143" s="159"/>
    </row>
    <row r="144" spans="1:15" ht="26.1" customHeight="1" x14ac:dyDescent="0.3">
      <c r="A144" s="178">
        <v>126</v>
      </c>
      <c r="B144" s="139" t="s">
        <v>144</v>
      </c>
      <c r="C144" s="126" t="s">
        <v>73</v>
      </c>
      <c r="D144" s="134">
        <v>2</v>
      </c>
      <c r="E144" s="134"/>
      <c r="F144" s="137"/>
      <c r="G144" s="137"/>
      <c r="H144" s="137"/>
      <c r="I144" s="138"/>
      <c r="J144" s="159"/>
      <c r="K144" s="179"/>
      <c r="L144" s="134"/>
      <c r="M144" s="132"/>
      <c r="N144" s="134"/>
      <c r="O144" s="159"/>
    </row>
    <row r="145" spans="1:15" ht="22.5" customHeight="1" x14ac:dyDescent="0.3">
      <c r="A145" s="178">
        <v>127</v>
      </c>
      <c r="B145" s="135" t="s">
        <v>145</v>
      </c>
      <c r="C145" s="126" t="s">
        <v>51</v>
      </c>
      <c r="D145" s="134">
        <v>35</v>
      </c>
      <c r="E145" s="134"/>
      <c r="F145" s="137"/>
      <c r="G145" s="137"/>
      <c r="H145" s="134"/>
      <c r="I145" s="138"/>
      <c r="J145" s="159"/>
      <c r="K145" s="179"/>
      <c r="L145" s="134"/>
      <c r="M145" s="132"/>
      <c r="N145" s="134"/>
      <c r="O145" s="159"/>
    </row>
    <row r="146" spans="1:15" ht="13.5" customHeight="1" x14ac:dyDescent="0.3">
      <c r="A146" s="176">
        <v>128</v>
      </c>
      <c r="B146" s="139" t="s">
        <v>146</v>
      </c>
      <c r="C146" s="126" t="s">
        <v>51</v>
      </c>
      <c r="D146" s="134">
        <v>30</v>
      </c>
      <c r="E146" s="134"/>
      <c r="F146" s="137"/>
      <c r="G146" s="137"/>
      <c r="H146" s="137"/>
      <c r="I146" s="137"/>
      <c r="J146" s="159"/>
      <c r="K146" s="179"/>
      <c r="L146" s="134"/>
      <c r="M146" s="132"/>
      <c r="N146" s="134"/>
      <c r="O146" s="159"/>
    </row>
    <row r="147" spans="1:15" ht="18.600000000000001" customHeight="1" x14ac:dyDescent="0.3">
      <c r="A147" s="178">
        <v>129</v>
      </c>
      <c r="B147" s="139" t="s">
        <v>147</v>
      </c>
      <c r="C147" s="126" t="s">
        <v>51</v>
      </c>
      <c r="D147" s="134">
        <v>30</v>
      </c>
      <c r="E147" s="134"/>
      <c r="F147" s="137"/>
      <c r="G147" s="137"/>
      <c r="H147" s="137"/>
      <c r="I147" s="137"/>
      <c r="J147" s="159"/>
      <c r="K147" s="179"/>
      <c r="L147" s="134"/>
      <c r="M147" s="132"/>
      <c r="N147" s="134"/>
      <c r="O147" s="159"/>
    </row>
    <row r="148" spans="1:15" ht="11.1" customHeight="1" x14ac:dyDescent="0.3">
      <c r="A148" s="176">
        <v>130</v>
      </c>
      <c r="B148" s="139" t="s">
        <v>148</v>
      </c>
      <c r="C148" s="126" t="s">
        <v>53</v>
      </c>
      <c r="D148" s="134">
        <v>1</v>
      </c>
      <c r="E148" s="134"/>
      <c r="F148" s="137"/>
      <c r="G148" s="137"/>
      <c r="H148" s="137"/>
      <c r="I148" s="138"/>
      <c r="J148" s="159"/>
      <c r="K148" s="179"/>
      <c r="L148" s="134"/>
      <c r="M148" s="132"/>
      <c r="N148" s="134"/>
      <c r="O148" s="159"/>
    </row>
    <row r="149" spans="1:15" ht="15" customHeight="1" thickBot="1" x14ac:dyDescent="0.35">
      <c r="A149" s="125"/>
      <c r="B149" s="109" t="s">
        <v>175</v>
      </c>
      <c r="C149" s="109"/>
      <c r="D149" s="109"/>
      <c r="E149" s="109"/>
      <c r="F149" s="109"/>
      <c r="G149" s="109"/>
      <c r="H149" s="109"/>
      <c r="I149" s="109"/>
      <c r="J149" s="110"/>
      <c r="K149" s="170">
        <f>SUM(K19:K148)</f>
        <v>0</v>
      </c>
      <c r="L149" s="167">
        <f>SUM(L19:L148)</f>
        <v>0</v>
      </c>
      <c r="M149" s="167">
        <f>SUM(M20:M148)</f>
        <v>0</v>
      </c>
      <c r="N149" s="167">
        <f>SUM(N19:N148)</f>
        <v>0</v>
      </c>
      <c r="O149" s="168">
        <f>SUM(O19:O148)</f>
        <v>0</v>
      </c>
    </row>
    <row r="150" spans="1:15" ht="20.100000000000001" customHeight="1" thickBot="1" x14ac:dyDescent="0.35">
      <c r="A150" s="37"/>
      <c r="B150" s="38"/>
      <c r="C150" s="39"/>
      <c r="D150" s="40"/>
      <c r="E150" s="40"/>
      <c r="F150" s="41"/>
      <c r="G150" s="41"/>
      <c r="H150" s="41"/>
      <c r="I150" s="41"/>
      <c r="J150" s="42"/>
      <c r="K150" s="164"/>
      <c r="L150" s="164"/>
      <c r="M150" s="164"/>
      <c r="N150" s="164"/>
      <c r="O150" s="164"/>
    </row>
    <row r="151" spans="1:15" ht="21.6" customHeight="1" thickBot="1" x14ac:dyDescent="0.35">
      <c r="A151" s="43"/>
      <c r="B151" s="44"/>
      <c r="C151" s="45"/>
      <c r="D151" s="46"/>
      <c r="E151" s="46"/>
      <c r="F151" s="47"/>
      <c r="G151" s="48"/>
      <c r="H151" s="48"/>
      <c r="I151" s="44"/>
      <c r="J151" s="44" t="s">
        <v>149</v>
      </c>
      <c r="K151" s="105">
        <f>O149+K150</f>
        <v>0</v>
      </c>
      <c r="L151" s="105"/>
      <c r="M151" s="105"/>
      <c r="N151" s="105"/>
      <c r="O151" s="105"/>
    </row>
    <row r="152" spans="1:15" ht="13.5" customHeight="1" thickBot="1" x14ac:dyDescent="0.35">
      <c r="A152" s="43"/>
      <c r="B152" s="44"/>
      <c r="C152" s="45"/>
      <c r="D152" s="46"/>
      <c r="E152" s="46"/>
      <c r="F152" s="47"/>
      <c r="G152" s="48"/>
      <c r="H152" s="48"/>
      <c r="I152" s="44"/>
      <c r="J152" s="44" t="s">
        <v>150</v>
      </c>
      <c r="K152" s="105">
        <f>K151*0.21</f>
        <v>0</v>
      </c>
      <c r="L152" s="105"/>
      <c r="M152" s="105"/>
      <c r="N152" s="105"/>
      <c r="O152" s="105"/>
    </row>
    <row r="153" spans="1:15" ht="24.6" customHeight="1" thickBot="1" x14ac:dyDescent="0.35">
      <c r="A153" s="183"/>
      <c r="B153" s="172"/>
      <c r="C153" s="172"/>
      <c r="D153" s="172"/>
      <c r="E153" s="172"/>
      <c r="F153" s="172"/>
      <c r="G153" s="172"/>
      <c r="H153" s="173" t="s">
        <v>151</v>
      </c>
      <c r="I153" s="173"/>
      <c r="J153" s="174"/>
      <c r="K153" s="175">
        <f>K151+K152</f>
        <v>0</v>
      </c>
      <c r="L153" s="175"/>
      <c r="M153" s="175"/>
      <c r="N153" s="175"/>
      <c r="O153" s="184"/>
    </row>
    <row r="154" spans="1:15" ht="26.25" customHeight="1" x14ac:dyDescent="0.3">
      <c r="A154" s="49"/>
      <c r="B154" s="50"/>
      <c r="C154" s="49"/>
      <c r="D154" s="51"/>
      <c r="E154" s="51"/>
      <c r="F154" s="51"/>
      <c r="G154" s="49"/>
      <c r="H154" s="49"/>
      <c r="I154" s="49"/>
      <c r="J154" s="49"/>
      <c r="K154" s="52"/>
      <c r="L154" s="52"/>
      <c r="M154" s="52"/>
      <c r="N154" s="52"/>
      <c r="O154" s="52"/>
    </row>
    <row r="155" spans="1:15" ht="15.6" x14ac:dyDescent="0.3">
      <c r="A155" s="53"/>
      <c r="B155" s="54" t="s">
        <v>176</v>
      </c>
      <c r="C155" s="55"/>
      <c r="D155" s="55"/>
      <c r="E155" s="55"/>
      <c r="F155" s="55"/>
      <c r="G155" s="55"/>
      <c r="H155" s="56"/>
      <c r="I155" s="57"/>
      <c r="J155" s="57"/>
      <c r="K155" s="57"/>
      <c r="L155" s="57"/>
      <c r="M155" s="57"/>
      <c r="N155" s="57"/>
      <c r="O155" s="57"/>
    </row>
    <row r="156" spans="1:15" x14ac:dyDescent="0.3">
      <c r="A156" s="53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</row>
    <row r="157" spans="1:15" ht="15.6" x14ac:dyDescent="0.3">
      <c r="A157" s="59"/>
      <c r="B157" s="60" t="s">
        <v>152</v>
      </c>
      <c r="C157" s="61"/>
      <c r="D157" s="62"/>
      <c r="E157" s="63"/>
      <c r="F157" s="63"/>
      <c r="G157" s="63"/>
      <c r="H157" s="64"/>
      <c r="I157" s="65"/>
      <c r="J157" s="65"/>
      <c r="K157" s="65"/>
      <c r="L157" s="65"/>
      <c r="M157" s="65"/>
      <c r="N157" s="65"/>
      <c r="O157" s="65"/>
    </row>
    <row r="158" spans="1:15" x14ac:dyDescent="0.3">
      <c r="A158" s="66"/>
      <c r="B158" s="106" t="s">
        <v>152</v>
      </c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</row>
    <row r="159" spans="1:15" ht="15.6" x14ac:dyDescent="0.3">
      <c r="A159" s="66"/>
      <c r="B159" s="67"/>
      <c r="C159" s="68"/>
      <c r="D159" s="69"/>
      <c r="E159" s="68"/>
      <c r="F159" s="68"/>
      <c r="G159" s="68"/>
      <c r="H159" s="70"/>
      <c r="I159" s="66"/>
      <c r="J159" s="66"/>
      <c r="K159" s="66"/>
      <c r="L159" s="66"/>
      <c r="M159" s="66"/>
      <c r="N159" s="66"/>
      <c r="O159" s="71"/>
    </row>
    <row r="160" spans="1:15" ht="15.6" x14ac:dyDescent="0.3">
      <c r="A160" s="66"/>
      <c r="B160" s="72"/>
      <c r="C160" s="107"/>
      <c r="D160" s="103"/>
      <c r="E160" s="103"/>
      <c r="F160" s="103"/>
      <c r="G160" s="103"/>
      <c r="H160" s="103"/>
      <c r="I160" s="66"/>
      <c r="J160" s="66"/>
      <c r="K160" s="66"/>
      <c r="L160" s="66"/>
      <c r="M160" s="66"/>
      <c r="N160" s="66"/>
      <c r="O160" s="73"/>
    </row>
    <row r="161" spans="1:15" ht="15.6" x14ac:dyDescent="0.3">
      <c r="A161" s="66"/>
      <c r="B161" s="74"/>
      <c r="C161" s="75"/>
      <c r="D161" s="69"/>
      <c r="E161" s="68"/>
      <c r="F161" s="68"/>
      <c r="G161" s="68"/>
      <c r="H161" s="70"/>
      <c r="I161" s="66"/>
      <c r="J161" s="66"/>
      <c r="K161" s="66"/>
      <c r="L161" s="66"/>
      <c r="M161" s="66"/>
      <c r="N161" s="66"/>
      <c r="O161" s="76"/>
    </row>
    <row r="162" spans="1:15" ht="15.6" x14ac:dyDescent="0.3">
      <c r="A162" s="77"/>
      <c r="B162" s="72"/>
      <c r="C162" s="75"/>
      <c r="D162" s="69"/>
      <c r="E162" s="68"/>
      <c r="F162" s="68"/>
      <c r="G162" s="68"/>
      <c r="H162" s="70"/>
      <c r="I162" s="78"/>
      <c r="J162" s="78"/>
      <c r="K162" s="73"/>
      <c r="L162" s="79"/>
      <c r="M162" s="79"/>
      <c r="N162" s="79"/>
      <c r="O162" s="79"/>
    </row>
    <row r="163" spans="1:15" ht="12.75" customHeight="1" x14ac:dyDescent="0.3">
      <c r="A163" s="80"/>
      <c r="B163" s="17"/>
      <c r="C163" s="81"/>
      <c r="D163" s="78"/>
      <c r="E163" s="78"/>
      <c r="F163" s="78"/>
      <c r="G163" s="82"/>
      <c r="H163" s="78"/>
      <c r="I163" s="78"/>
      <c r="J163" s="78"/>
      <c r="K163" s="83"/>
      <c r="L163" s="84"/>
      <c r="M163" s="84"/>
      <c r="N163" s="84"/>
      <c r="O163" s="84"/>
    </row>
    <row r="164" spans="1:15" ht="12.75" customHeight="1" x14ac:dyDescent="0.3">
      <c r="A164" s="108" t="s">
        <v>153</v>
      </c>
      <c r="B164" s="103"/>
      <c r="C164" s="85"/>
      <c r="D164" s="86"/>
      <c r="E164" s="85"/>
      <c r="F164" s="85"/>
      <c r="G164" s="85"/>
      <c r="H164" s="87" t="s">
        <v>154</v>
      </c>
      <c r="I164" s="88"/>
      <c r="J164" s="88"/>
      <c r="K164" s="89"/>
      <c r="L164" s="89"/>
      <c r="M164" s="90"/>
      <c r="N164" s="91"/>
      <c r="O164" s="91"/>
    </row>
    <row r="165" spans="1:15" ht="12.75" customHeight="1" x14ac:dyDescent="0.3">
      <c r="A165" s="92"/>
      <c r="B165" s="93"/>
      <c r="C165" s="85"/>
      <c r="D165" s="86"/>
      <c r="E165" s="85"/>
      <c r="F165" s="85"/>
      <c r="G165" s="85"/>
      <c r="H165" s="87"/>
      <c r="I165" s="89"/>
      <c r="J165" s="89"/>
      <c r="K165" s="89"/>
      <c r="L165" s="89"/>
      <c r="M165" s="90"/>
      <c r="N165" s="91"/>
      <c r="O165" s="91"/>
    </row>
    <row r="166" spans="1:15" ht="15.9" customHeight="1" x14ac:dyDescent="0.3">
      <c r="A166" s="102" t="s">
        <v>155</v>
      </c>
      <c r="B166" s="103"/>
      <c r="C166" s="103"/>
      <c r="D166" s="103"/>
      <c r="E166" s="103"/>
      <c r="F166" s="94"/>
      <c r="G166" s="68"/>
      <c r="H166" s="104" t="s">
        <v>155</v>
      </c>
      <c r="I166" s="103"/>
      <c r="J166" s="103"/>
      <c r="K166" s="103"/>
      <c r="L166" s="103"/>
      <c r="M166" s="103"/>
      <c r="N166" s="103"/>
      <c r="O166" s="103"/>
    </row>
    <row r="167" spans="1:15" ht="12.75" customHeight="1" x14ac:dyDescent="0.3">
      <c r="A167" s="95"/>
      <c r="B167" s="96"/>
      <c r="C167" s="68"/>
      <c r="D167" s="69"/>
      <c r="E167" s="68"/>
      <c r="F167" s="68"/>
      <c r="G167" s="68"/>
      <c r="H167" s="70"/>
      <c r="I167" s="68"/>
      <c r="J167" s="68"/>
      <c r="K167" s="68"/>
      <c r="L167" s="68"/>
      <c r="M167" s="68"/>
      <c r="N167" s="68"/>
      <c r="O167" s="68"/>
    </row>
    <row r="168" spans="1:15" ht="14.1" customHeight="1" x14ac:dyDescent="0.3">
      <c r="A168" s="95"/>
      <c r="B168" s="96"/>
      <c r="C168" s="68" t="s">
        <v>156</v>
      </c>
      <c r="D168" s="69"/>
      <c r="E168" s="68"/>
      <c r="F168" s="68"/>
      <c r="G168" s="68"/>
      <c r="H168" s="70"/>
      <c r="I168" s="68"/>
      <c r="J168" s="68"/>
      <c r="K168" s="68"/>
      <c r="L168" s="68"/>
      <c r="M168" s="68"/>
      <c r="N168" s="68" t="s">
        <v>156</v>
      </c>
      <c r="O168" s="68"/>
    </row>
    <row r="169" spans="1:15" ht="12.75" customHeight="1" x14ac:dyDescent="0.3">
      <c r="A169" s="95"/>
      <c r="B169" s="96"/>
      <c r="C169" s="68"/>
      <c r="D169" s="69"/>
      <c r="E169" s="68"/>
      <c r="F169" s="68"/>
      <c r="G169" s="68"/>
      <c r="H169" s="70"/>
      <c r="I169" s="68"/>
      <c r="J169" s="68"/>
      <c r="K169" s="68"/>
      <c r="L169" s="68"/>
      <c r="M169" s="68"/>
      <c r="N169" s="68"/>
      <c r="O169" s="68"/>
    </row>
    <row r="170" spans="1:15" ht="12.75" customHeight="1" x14ac:dyDescent="0.3"/>
    <row r="171" spans="1:15" hidden="1" x14ac:dyDescent="0.3"/>
    <row r="172" spans="1:15" hidden="1" x14ac:dyDescent="0.3"/>
    <row r="173" spans="1:15" hidden="1" x14ac:dyDescent="0.3"/>
    <row r="174" spans="1:15" hidden="1" x14ac:dyDescent="0.3"/>
    <row r="175" spans="1:15" hidden="1" x14ac:dyDescent="0.3"/>
    <row r="176" spans="1:15" hidden="1" x14ac:dyDescent="0.3"/>
    <row r="177" hidden="1" x14ac:dyDescent="0.3"/>
    <row r="178" hidden="1" x14ac:dyDescent="0.3"/>
    <row r="179" hidden="1" x14ac:dyDescent="0.3"/>
  </sheetData>
  <mergeCells count="28">
    <mergeCell ref="A1:G1"/>
    <mergeCell ref="A2:I2"/>
    <mergeCell ref="A3:O3"/>
    <mergeCell ref="A4:O4"/>
    <mergeCell ref="A5:O5"/>
    <mergeCell ref="A13:B13"/>
    <mergeCell ref="K13:L13"/>
    <mergeCell ref="G14:J14"/>
    <mergeCell ref="L14:O14"/>
    <mergeCell ref="A6:H6"/>
    <mergeCell ref="A7:H7"/>
    <mergeCell ref="A8:K8"/>
    <mergeCell ref="A9:I9"/>
    <mergeCell ref="K11:L11"/>
    <mergeCell ref="K12:L12"/>
    <mergeCell ref="G15:J15"/>
    <mergeCell ref="L15:O15"/>
    <mergeCell ref="A166:E166"/>
    <mergeCell ref="H166:O166"/>
    <mergeCell ref="K150:O150"/>
    <mergeCell ref="K151:O151"/>
    <mergeCell ref="K152:O152"/>
    <mergeCell ref="H153:J153"/>
    <mergeCell ref="K153:O153"/>
    <mergeCell ref="B158:O158"/>
    <mergeCell ref="C160:H160"/>
    <mergeCell ref="A164:B164"/>
    <mergeCell ref="B149:J14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Veļas telpa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Skolnieks</dc:creator>
  <cp:lastModifiedBy>Tamāra Kaudze</cp:lastModifiedBy>
  <cp:lastPrinted>2025-04-22T16:30:09Z</cp:lastPrinted>
  <dcterms:created xsi:type="dcterms:W3CDTF">2022-12-27T13:11:04Z</dcterms:created>
  <dcterms:modified xsi:type="dcterms:W3CDTF">2025-04-22T16:30:14Z</dcterms:modified>
</cp:coreProperties>
</file>