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ja Reile\Documents\iepirkumi\vestibila remonts 2020\"/>
    </mc:Choice>
  </mc:AlternateContent>
  <bookViews>
    <workbookView xWindow="0" yWindow="0" windowWidth="21750" windowHeight="9540" tabRatio="799"/>
  </bookViews>
  <sheets>
    <sheet name="tāme" sheetId="7" r:id="rId1"/>
  </sheets>
  <definedNames>
    <definedName name="_xlnm.Print_Area" localSheetId="0">tāme!$A$1:$O$133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6" i="7" l="1"/>
  <c r="D48" i="7"/>
  <c r="D56" i="7" s="1"/>
  <c r="D32" i="7"/>
  <c r="D30" i="7"/>
  <c r="D24" i="7"/>
  <c r="D16" i="7"/>
  <c r="D26" i="7" s="1"/>
  <c r="D27" i="7" s="1"/>
  <c r="D87" i="7" l="1"/>
  <c r="D86" i="7"/>
  <c r="D49" i="7" l="1"/>
  <c r="D43" i="7"/>
  <c r="D46" i="7"/>
  <c r="D41" i="7"/>
  <c r="D42" i="7" l="1"/>
  <c r="D45" i="7"/>
  <c r="D67" i="7" l="1"/>
  <c r="D68" i="7" l="1"/>
  <c r="D54" i="7"/>
  <c r="D50" i="7"/>
  <c r="D58" i="7"/>
  <c r="D62" i="7"/>
  <c r="D57" i="7"/>
  <c r="D70" i="7" l="1"/>
  <c r="D69" i="7"/>
  <c r="D77" i="7"/>
  <c r="D71" i="7"/>
  <c r="D59" i="7"/>
  <c r="D60" i="7"/>
  <c r="D52" i="7"/>
  <c r="D51" i="7"/>
  <c r="D73" i="7" l="1"/>
  <c r="D74" i="7"/>
  <c r="D75" i="7"/>
  <c r="D78" i="7"/>
  <c r="D72" i="7"/>
  <c r="D63" i="7"/>
  <c r="D61" i="7"/>
  <c r="D79" i="7" l="1"/>
  <c r="D64" i="7"/>
</calcChain>
</file>

<file path=xl/sharedStrings.xml><?xml version="1.0" encoding="utf-8"?>
<sst xmlns="http://schemas.openxmlformats.org/spreadsheetml/2006/main" count="195" uniqueCount="115">
  <si>
    <t>Nr.p.k.</t>
  </si>
  <si>
    <t>būvizstrādājumi</t>
  </si>
  <si>
    <t>Būvdarbu 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</si>
  <si>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</si>
  <si>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</si>
  <si>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</si>
  <si>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</si>
  <si>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</si>
  <si>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</si>
  <si>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>darba alga</t>
  </si>
  <si>
    <t xml:space="preserve">mehānismi </t>
  </si>
  <si>
    <t xml:space="preserve">kopā </t>
  </si>
  <si>
    <t>darbietilpība (c/h)</t>
  </si>
  <si>
    <t xml:space="preserve">summa </t>
  </si>
  <si>
    <t>m3</t>
  </si>
  <si>
    <t>m2</t>
  </si>
  <si>
    <t>kompl.</t>
  </si>
  <si>
    <t>gb</t>
  </si>
  <si>
    <t>Demontāžas darbi</t>
  </si>
  <si>
    <t>Iekšdurvju demontāža</t>
  </si>
  <si>
    <t>Mitruma nosūcēja noma</t>
  </si>
  <si>
    <t>dienas</t>
  </si>
  <si>
    <t>Būvgružu konteinera noma</t>
  </si>
  <si>
    <t>Būvgružu savākšana, utilizācija</t>
  </si>
  <si>
    <t>m</t>
  </si>
  <si>
    <t>litri</t>
  </si>
  <si>
    <t>kg</t>
  </si>
  <si>
    <t>Sienas - krāsojot</t>
  </si>
  <si>
    <t>Virsmas nostiprināšana gruntējot</t>
  </si>
  <si>
    <t>dziļumgrunts</t>
  </si>
  <si>
    <t>Sienu krāsošana 2x</t>
  </si>
  <si>
    <t>krāsa iekštelpām</t>
  </si>
  <si>
    <t>tonēšana</t>
  </si>
  <si>
    <t>Sienu gruntēšana</t>
  </si>
  <si>
    <t xml:space="preserve">stiprinājumi </t>
  </si>
  <si>
    <t>Nenesošās mūra starpsienas demontāža</t>
  </si>
  <si>
    <t>dībeļnagla</t>
  </si>
  <si>
    <t>skrūves</t>
  </si>
  <si>
    <t>Reģipša šuvju aizfūgošana</t>
  </si>
  <si>
    <t>armējoša lenta šuvēm</t>
  </si>
  <si>
    <t>špaktele Sandplast šuvēm</t>
  </si>
  <si>
    <t>Mūra sienu sagatavošana</t>
  </si>
  <si>
    <t>stiklšiedras siets</t>
  </si>
  <si>
    <t>metāla stūra šina</t>
  </si>
  <si>
    <t>Mūra sienu armēšana, špaktelēšana un slīpēšana</t>
  </si>
  <si>
    <t>Nobeiguma špakteles uzklāšana un slīpēšana</t>
  </si>
  <si>
    <t>Virsmas nostiprināšana gruntējot pirms krāsošanas</t>
  </si>
  <si>
    <t>Durvju montāža, ailu apdare</t>
  </si>
  <si>
    <t>ģipša apmetums Knauf MP-75 vai ekvivalents</t>
  </si>
  <si>
    <t>pamatkārta špaktele Kestonit LH  vai ekvivalents</t>
  </si>
  <si>
    <t>smalkā špaktele Atlas Rapid  vai ekvivalents</t>
  </si>
  <si>
    <t>Piezīmes:</t>
  </si>
  <si>
    <t>Esošo iekārto griestu demontāža, griestu attīrīšana</t>
  </si>
  <si>
    <t>Būves nosaukums: Kinoteātris "Auseklis"</t>
  </si>
  <si>
    <t>Objekta adrese: K.Valdemāra ielā 17a, Talsi, Talsu novads</t>
  </si>
  <si>
    <t>Vējtvera esošās flīžu grīdas demontāža un betona atkalšana</t>
  </si>
  <si>
    <t xml:space="preserve">Grīdas </t>
  </si>
  <si>
    <t>Esošās linoleja grīdas demontāža un betona atkalšana/frēzēšana/slīpēšana līdz esošajam terraco grīdas segumam</t>
  </si>
  <si>
    <t>Amortizācijas lenta 90mmx30m, pašlīmējoša</t>
  </si>
  <si>
    <t>paka</t>
  </si>
  <si>
    <t xml:space="preserve"> reģipša loksnes</t>
  </si>
  <si>
    <t>Mūra sienas attīrīšana no tapetēm, krāsojuma un plakātiem</t>
  </si>
  <si>
    <t xml:space="preserve">dziļumgrunts  </t>
  </si>
  <si>
    <t>Griestu sagatave, slīpēšana</t>
  </si>
  <si>
    <t xml:space="preserve">pamatkārta špaktele Kestonit LH </t>
  </si>
  <si>
    <t xml:space="preserve">smalkā špaktele Atlas Rapid </t>
  </si>
  <si>
    <t>slīpripas d225 P120</t>
  </si>
  <si>
    <t>Griestu krāsošana 2x</t>
  </si>
  <si>
    <t>Dekoratīvu rīģipša griestu rozešu izveide no 3 rīģpša biezuma pakāpēm, ar kopējo diametru D-960 mm, krāsošana no griestu plaknes atšķirīgā tonī (saskaņā ar interjera projektu)</t>
  </si>
  <si>
    <t>Durvis montāža</t>
  </si>
  <si>
    <t xml:space="preserve">MDF konstrukcijas blīvas krāsotas iekšdurvis D-1, 2100(h)x900mm. . Aprīkot ar pašaizvēršanās mehānismu. Bez sliekšņa
Furnitūru un krāsojumu saskaņot ar  pasūtītāju. 
Slēdzamas. </t>
  </si>
  <si>
    <t xml:space="preserve">MDF konstrukcijas blīvas krāsotas iekšdurvis D-2, 2100(h)x1000mm. . Aprīkot ar pašaizvēršanās mehānismu. Bez sliekšņa
Furnitūru un krāsojumu saskaņot ar  pasūtītāju. 
Slēdzamas. </t>
  </si>
  <si>
    <t>Radiatori</t>
  </si>
  <si>
    <t>Esošo radiatoru radiatoru pārlikšana (un posmu samazināšana) zem logiem vestibila telpā, krāsošana 2x</t>
  </si>
  <si>
    <t>Esošo radiatoru un cauruļavadu krāsošana 2x</t>
  </si>
  <si>
    <t>objekts</t>
  </si>
  <si>
    <t>Pavisam kopā bez PVN, €:</t>
  </si>
  <si>
    <t xml:space="preserve"> PVN 21%,  €:</t>
  </si>
  <si>
    <t>Kopsumma ar PVN, €:</t>
  </si>
  <si>
    <t>Objekta nosaukums: Vestibila telpu vienkāršota atjaunošana</t>
  </si>
  <si>
    <t>Esošās elektroinstalācijas un vājstrāvas demontāža</t>
  </si>
  <si>
    <t xml:space="preserve">Elektroinstalācijas un vājstrāvas pārvilkšana atbilstoši interjera projektam </t>
  </si>
  <si>
    <t>Kases lete</t>
  </si>
  <si>
    <t>Ugunsdrošības skapju demontāža</t>
  </si>
  <si>
    <t>Plēves uzklāšana uz grīdām</t>
  </si>
  <si>
    <t>Esošās terraco grīdas atjaunošana lokālās vietās</t>
  </si>
  <si>
    <t>Iebūvējama kājslauķa montāža  ar ripsa virsmu, 1000x500mm (vējtverī)</t>
  </si>
  <si>
    <t>Betona kājlīstes izveidošana identiski esošajām, krāsošana 2x</t>
  </si>
  <si>
    <t>Esošās betona kājlīstes atjaunošana (izdrupušo vietu labošana, slīpēšana), krāsošana 2x</t>
  </si>
  <si>
    <t>Armējošā slāņa uzklāšana ar stiklšķiedras sietu,  atjaunojot griestu stūru karnīzes</t>
  </si>
  <si>
    <t>Betona griestu stūra karnīzes izveidošana identiski esošajām, krāsošana 2x</t>
  </si>
  <si>
    <t>durvju aplodas no iekšpuses, ailes apdares materiāli</t>
  </si>
  <si>
    <t>Griesti</t>
  </si>
  <si>
    <t>Betona griestu stūra karnīzes atjaunošana  (izdrupušo vietu labošana, slīpēšana), krāsošana 2x</t>
  </si>
  <si>
    <t>Logu demontāža</t>
  </si>
  <si>
    <t>Logu montāža</t>
  </si>
  <si>
    <t>Logu ailes iekšējās/ārējās apdare</t>
  </si>
  <si>
    <t>PVC konstrukcijas logs 1800(h)x1000mm;
Krāsa (ārpuse/iekšpuse): tumši brūna/balta;
Stiklojums: trīsstiklu pakete ar selektīvo pārklājumu un orgona pildījumu, vērtnes - nav verams; 
Stikls: stikla pakete;
Uw&lt;=1,1 W/m²xK
Logu ieteicamais skaņas izolācijas rādītājs 30-34dB;
Rokturis ar pogu, pretuzlaušanas plāksne.</t>
  </si>
  <si>
    <t>Ārējo skārda palodžu montāža ar PE pārklājumu, tumši brūna</t>
  </si>
  <si>
    <t>Akmens masas palodžu montāža 1300x500mm</t>
  </si>
  <si>
    <t>Metāla profilu montāža ugunsdzēsības krāna kastu aizšūšanai</t>
  </si>
  <si>
    <t>profils UW 50/40/0.5 3,00m, horizontālais</t>
  </si>
  <si>
    <t>profils CW 100/50/0.6  3,00m, vertikālais , solis 400mm</t>
  </si>
  <si>
    <t>Reģipša plāksnes montāža 2 kārtās</t>
  </si>
  <si>
    <t>Metāla profilu un reģipša montāža ugunsdzēsības krāna kastu aizšūšanai</t>
  </si>
  <si>
    <t>Esošo plakātu sienu saglabāšana/atjaunošana</t>
  </si>
  <si>
    <t>Slīpēta klona grīdas, pamatnes sagatavošana, ieklāšana, virsmas apdare līdzīga teraco esošajām grīdām</t>
  </si>
  <si>
    <t>Kases letes un loga izbūve atbilstoši interjera projektam, logu ailes stiprināšana ar leņķdzelzi u.c. stiprinājumiem un apdare</t>
  </si>
  <si>
    <t>Elektroinstalācijas</t>
  </si>
  <si>
    <t>Pielikums Nr.3</t>
  </si>
  <si>
    <t>Tehniskā specifikācija</t>
  </si>
  <si>
    <t>Talsu Tautas nama struktūrvienības kinoteātris "Auseklis" vestibila atjaunošana</t>
  </si>
  <si>
    <t>Izpildītājs:</t>
  </si>
  <si>
    <t>1) Kases letes mezglu, krāsu toņus un dekoratīvos elementus izbūvēt atbilstoši interjera projektam</t>
  </si>
  <si>
    <t>2) Elektroinstalāciju paredzēt atbilstoši interjera projektam, ieskaitot apgaismojumu lustru, rozešu, kontaktligzdu u.c. elementu izmaksas un uzstādīšanu.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</si>
</sst>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;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 wrapText="1"/>
    </xf>
    <xf numFmtId="2" fontId="1" fillId="0" borderId="0" xfId="0" applyNumberFormat="1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4" fillId="0" borderId="21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2" fontId="1" fillId="0" borderId="31" xfId="0" applyNumberFormat="1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 wrapText="1"/>
    </xf>
    <xf numFmtId="2" fontId="1" fillId="0" borderId="33" xfId="0" applyNumberFormat="1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7" fillId="0" borderId="36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0" fontId="7" fillId="0" borderId="36" xfId="0" applyNumberFormat="1" applyFont="1" applyFill="1" applyBorder="1" applyAlignment="1">
      <alignment horizontal="center" vertical="center"/>
    </xf>
    <xf numFmtId="0" fontId="2" fillId="0" borderId="36" xfId="0" applyNumberFormat="1" applyFont="1" applyBorder="1" applyAlignment="1">
      <alignment horizontal="right" vertical="center"/>
    </xf>
    <xf numFmtId="0" fontId="1" fillId="0" borderId="36" xfId="0" applyNumberFormat="1" applyFont="1" applyBorder="1" applyAlignment="1">
      <alignment horizontal="right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/>
    </xf>
    <xf numFmtId="4" fontId="1" fillId="0" borderId="41" xfId="0" applyNumberFormat="1" applyFont="1" applyFill="1" applyBorder="1" applyAlignment="1">
      <alignment horizontal="center" vertical="center"/>
    </xf>
    <xf numFmtId="164" fontId="4" fillId="0" borderId="41" xfId="0" applyNumberFormat="1" applyFont="1" applyFill="1" applyBorder="1" applyAlignment="1">
      <alignment horizontal="center" vertical="center" wrapText="1"/>
    </xf>
    <xf numFmtId="164" fontId="4" fillId="0" borderId="42" xfId="0" applyNumberFormat="1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left" vertical="center" wrapText="1"/>
    </xf>
    <xf numFmtId="2" fontId="1" fillId="0" borderId="41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/>
    </xf>
    <xf numFmtId="2" fontId="7" fillId="0" borderId="43" xfId="0" applyNumberFormat="1" applyFont="1" applyFill="1" applyBorder="1" applyAlignment="1">
      <alignment horizontal="center" vertical="center"/>
    </xf>
    <xf numFmtId="2" fontId="1" fillId="0" borderId="43" xfId="0" applyNumberFormat="1" applyFont="1" applyFill="1" applyBorder="1" applyAlignment="1">
      <alignment horizontal="center" vertical="center" wrapText="1"/>
    </xf>
    <xf numFmtId="2" fontId="1" fillId="0" borderId="44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" fontId="7" fillId="0" borderId="21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left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left" vertical="center"/>
    </xf>
    <xf numFmtId="49" fontId="1" fillId="0" borderId="41" xfId="0" applyNumberFormat="1" applyFont="1" applyFill="1" applyBorder="1" applyAlignment="1">
      <alignment horizontal="center" vertical="center"/>
    </xf>
    <xf numFmtId="2" fontId="1" fillId="0" borderId="41" xfId="2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right" vertical="center" wrapText="1"/>
    </xf>
    <xf numFmtId="0" fontId="1" fillId="0" borderId="41" xfId="0" applyNumberFormat="1" applyFont="1" applyFill="1" applyBorder="1" applyAlignment="1">
      <alignment horizontal="right" vertical="center" wrapText="1"/>
    </xf>
    <xf numFmtId="2" fontId="1" fillId="0" borderId="41" xfId="0" applyNumberFormat="1" applyFont="1" applyFill="1" applyBorder="1" applyAlignment="1">
      <alignment horizontal="right" vertical="center"/>
    </xf>
    <xf numFmtId="2" fontId="1" fillId="0" borderId="41" xfId="0" applyNumberFormat="1" applyFont="1" applyFill="1" applyBorder="1" applyAlignment="1">
      <alignment horizontal="left" vertical="center"/>
    </xf>
    <xf numFmtId="49" fontId="1" fillId="0" borderId="41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5" xfId="0" applyNumberFormat="1" applyFont="1" applyFill="1" applyBorder="1" applyAlignment="1">
      <alignment horizontal="center" vertical="center" textRotation="90" wrapText="1"/>
    </xf>
    <xf numFmtId="2" fontId="1" fillId="0" borderId="10" xfId="0" applyNumberFormat="1" applyFont="1" applyFill="1" applyBorder="1" applyAlignment="1">
      <alignment horizontal="center" vertical="center" textRotation="90" wrapText="1"/>
    </xf>
    <xf numFmtId="2" fontId="1" fillId="0" borderId="16" xfId="0" applyNumberFormat="1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26" xfId="0" applyFont="1" applyFill="1" applyBorder="1" applyAlignment="1">
      <alignment horizontal="right" vertical="center" wrapText="1"/>
    </xf>
    <xf numFmtId="2" fontId="1" fillId="0" borderId="22" xfId="0" applyNumberFormat="1" applyFont="1" applyFill="1" applyBorder="1" applyAlignment="1">
      <alignment horizontal="center" vertical="center" textRotation="90" wrapText="1"/>
    </xf>
    <xf numFmtId="2" fontId="1" fillId="0" borderId="4" xfId="0" applyNumberFormat="1" applyFont="1" applyFill="1" applyBorder="1" applyAlignment="1">
      <alignment horizontal="center" vertical="center" textRotation="90" wrapText="1"/>
    </xf>
    <xf numFmtId="2" fontId="1" fillId="0" borderId="23" xfId="0" applyNumberFormat="1" applyFont="1" applyFill="1" applyBorder="1" applyAlignment="1">
      <alignment horizontal="center" vertical="center" textRotation="90" wrapText="1"/>
    </xf>
    <xf numFmtId="2" fontId="1" fillId="0" borderId="24" xfId="0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textRotation="90" wrapText="1"/>
    </xf>
    <xf numFmtId="4" fontId="1" fillId="0" borderId="21" xfId="0" applyNumberFormat="1" applyFont="1" applyFill="1" applyBorder="1" applyAlignment="1">
      <alignment horizontal="center" vertical="center" textRotation="90" wrapText="1"/>
    </xf>
    <xf numFmtId="4" fontId="1" fillId="0" borderId="3" xfId="0" applyNumberFormat="1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2" fontId="1" fillId="0" borderId="19" xfId="0" applyNumberFormat="1" applyFont="1" applyFill="1" applyBorder="1" applyAlignment="1">
      <alignment horizontal="center" vertical="center" textRotation="90" wrapText="1"/>
    </xf>
    <xf numFmtId="2" fontId="1" fillId="0" borderId="19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textRotation="90" wrapText="1"/>
    </xf>
    <xf numFmtId="2" fontId="1" fillId="0" borderId="17" xfId="0" applyNumberFormat="1" applyFont="1" applyFill="1" applyBorder="1" applyAlignment="1">
      <alignment horizontal="center" vertical="center" textRotation="90" wrapText="1"/>
    </xf>
    <xf numFmtId="4" fontId="2" fillId="0" borderId="3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4" fontId="1" fillId="0" borderId="35" xfId="0" applyNumberFormat="1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3">
    <cellStyle name="normal 2" xfId="2"/>
    <cellStyle name="Parasts" xfId="0" builtinId="0"/>
    <cellStyle name="Обычный_33. OZOLNIEKU NOVADA DOME_OZO SKOLA_TELPU, GAITENU, KAPNU TELPU REMONTS_TAME_VADIMS_2011_02_25_melnrakst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S585"/>
  <sheetViews>
    <sheetView tabSelected="1" topLeftCell="A103" zoomScale="115" zoomScaleNormal="115" zoomScaleSheetLayoutView="100" workbookViewId="0">
      <selection activeCell="C122" sqref="C122"/>
    </sheetView>
  </sheetViews>
  <sheetFormatPr defaultColWidth="9.140625" defaultRowHeight="11.25" x14ac:dyDescent="0.25"/>
  <cols>
    <col min="1" max="1" width="3.28515625" style="2" customWidth="1"/>
    <col min="2" max="2" width="28.42578125" style="1" customWidth="1" collapsed="1"/>
    <col min="3" max="3" width="8.140625" style="1" customWidth="1"/>
    <col min="4" max="4" width="7.140625" style="5" customWidth="1"/>
    <col min="5" max="5" width="6.28515625" style="5" customWidth="1"/>
    <col min="6" max="6" width="5.85546875" style="5" customWidth="1"/>
    <col min="7" max="7" width="5.5703125" style="5" customWidth="1"/>
    <col min="8" max="8" width="6" style="5" customWidth="1"/>
    <col min="9" max="9" width="5.140625" style="5" customWidth="1"/>
    <col min="10" max="10" width="8.140625" style="5" customWidth="1"/>
    <col min="11" max="11" width="6.7109375" style="5" customWidth="1"/>
    <col min="12" max="12" width="8.7109375" style="5" customWidth="1"/>
    <col min="13" max="13" width="8.42578125" style="5" customWidth="1"/>
    <col min="14" max="14" width="7.7109375" style="5" customWidth="1"/>
    <col min="15" max="15" width="9.5703125" style="5" customWidth="1"/>
    <col min="16" max="17" width="9.140625" style="1"/>
    <col min="18" max="18" width="10" style="1" bestFit="1" customWidth="1"/>
    <col min="19" max="16384" width="9.140625" style="1"/>
  </cols>
  <sheetData>
    <row r="2" spans="1:17" ht="12" x14ac:dyDescent="0.25">
      <c r="A2" s="106" t="s">
        <v>109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7" ht="12" x14ac:dyDescent="0.25">
      <c r="A3" s="107" t="s">
        <v>110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7" ht="12" x14ac:dyDescent="0.25">
      <c r="A4" s="107" t="s">
        <v>111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7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7" x14ac:dyDescent="0.25">
      <c r="A6" s="1"/>
    </row>
    <row r="7" spans="1:17" x14ac:dyDescent="0.25">
      <c r="A7" s="31" t="s">
        <v>79</v>
      </c>
      <c r="C7" s="20"/>
    </row>
    <row r="8" spans="1:17" x14ac:dyDescent="0.25">
      <c r="A8" s="31" t="s">
        <v>53</v>
      </c>
      <c r="C8" s="20"/>
    </row>
    <row r="9" spans="1:17" x14ac:dyDescent="0.25">
      <c r="A9" s="31" t="s">
        <v>54</v>
      </c>
      <c r="C9" s="20"/>
    </row>
    <row r="10" spans="1:17" x14ac:dyDescent="0.25">
      <c r="A10" s="31" t="s">
        <v>112</v>
      </c>
      <c r="C10" s="20"/>
    </row>
    <row r="11" spans="1:17" ht="12" thickBot="1" x14ac:dyDescent="0.3">
      <c r="A11" s="21"/>
      <c r="C11" s="20"/>
      <c r="K11" s="22"/>
    </row>
    <row r="12" spans="1:17" ht="12" customHeight="1" x14ac:dyDescent="0.25">
      <c r="A12" s="109" t="s">
        <v>0</v>
      </c>
      <c r="B12" s="112" t="s">
        <v>2</v>
      </c>
      <c r="C12" s="115" t="s">
        <v>3</v>
      </c>
      <c r="D12" s="118" t="s">
        <v>4</v>
      </c>
      <c r="E12" s="119" t="s">
        <v>5</v>
      </c>
      <c r="F12" s="119"/>
      <c r="G12" s="119"/>
      <c r="H12" s="119"/>
      <c r="I12" s="119"/>
      <c r="J12" s="120"/>
      <c r="K12" s="121" t="s">
        <v>6</v>
      </c>
      <c r="L12" s="122"/>
      <c r="M12" s="122"/>
      <c r="N12" s="122"/>
      <c r="O12" s="123"/>
    </row>
    <row r="13" spans="1:17" ht="12" customHeight="1" x14ac:dyDescent="0.25">
      <c r="A13" s="110"/>
      <c r="B13" s="113"/>
      <c r="C13" s="116"/>
      <c r="D13" s="102"/>
      <c r="E13" s="102" t="s">
        <v>7</v>
      </c>
      <c r="F13" s="102" t="s">
        <v>8</v>
      </c>
      <c r="G13" s="102" t="s">
        <v>9</v>
      </c>
      <c r="H13" s="102" t="s">
        <v>1</v>
      </c>
      <c r="I13" s="102" t="s">
        <v>10</v>
      </c>
      <c r="J13" s="104" t="s">
        <v>11</v>
      </c>
      <c r="K13" s="89" t="s">
        <v>12</v>
      </c>
      <c r="L13" s="91" t="s">
        <v>9</v>
      </c>
      <c r="M13" s="91" t="s">
        <v>1</v>
      </c>
      <c r="N13" s="91" t="s">
        <v>10</v>
      </c>
      <c r="O13" s="124" t="s">
        <v>13</v>
      </c>
    </row>
    <row r="14" spans="1:17" ht="62.25" customHeight="1" thickBot="1" x14ac:dyDescent="0.3">
      <c r="A14" s="111"/>
      <c r="B14" s="114"/>
      <c r="C14" s="117"/>
      <c r="D14" s="103"/>
      <c r="E14" s="103"/>
      <c r="F14" s="103"/>
      <c r="G14" s="103"/>
      <c r="H14" s="103"/>
      <c r="I14" s="103"/>
      <c r="J14" s="105"/>
      <c r="K14" s="90"/>
      <c r="L14" s="92"/>
      <c r="M14" s="92"/>
      <c r="N14" s="92"/>
      <c r="O14" s="125"/>
    </row>
    <row r="15" spans="1:17" s="4" customFormat="1" ht="12" x14ac:dyDescent="0.25">
      <c r="A15" s="58">
        <v>1</v>
      </c>
      <c r="B15" s="59" t="s">
        <v>18</v>
      </c>
      <c r="C15" s="60"/>
      <c r="D15" s="61"/>
      <c r="E15" s="61"/>
      <c r="F15" s="62"/>
      <c r="G15" s="62"/>
      <c r="H15" s="62"/>
      <c r="I15" s="62"/>
      <c r="J15" s="63"/>
      <c r="K15" s="64"/>
      <c r="L15" s="62"/>
      <c r="M15" s="62"/>
      <c r="N15" s="62"/>
      <c r="O15" s="63"/>
    </row>
    <row r="16" spans="1:17" s="4" customFormat="1" ht="22.5" x14ac:dyDescent="0.25">
      <c r="A16" s="33">
        <v>2</v>
      </c>
      <c r="B16" s="56" t="s">
        <v>35</v>
      </c>
      <c r="C16" s="57" t="s">
        <v>14</v>
      </c>
      <c r="D16" s="57">
        <f>3.41*3.2*0.15</f>
        <v>1.6368</v>
      </c>
      <c r="E16" s="57"/>
      <c r="F16" s="54"/>
      <c r="G16" s="54"/>
      <c r="H16" s="54"/>
      <c r="I16" s="57"/>
      <c r="J16" s="55"/>
      <c r="K16" s="32"/>
      <c r="L16" s="54"/>
      <c r="M16" s="54"/>
      <c r="N16" s="54"/>
      <c r="O16" s="55"/>
      <c r="Q16" s="23"/>
    </row>
    <row r="17" spans="1:17" s="4" customFormat="1" ht="22.5" x14ac:dyDescent="0.25">
      <c r="A17" s="33">
        <v>3</v>
      </c>
      <c r="B17" s="56" t="s">
        <v>55</v>
      </c>
      <c r="C17" s="57" t="s">
        <v>15</v>
      </c>
      <c r="D17" s="57">
        <v>6.02</v>
      </c>
      <c r="E17" s="57"/>
      <c r="F17" s="54"/>
      <c r="G17" s="54"/>
      <c r="H17" s="54"/>
      <c r="I17" s="57"/>
      <c r="J17" s="55"/>
      <c r="K17" s="32"/>
      <c r="L17" s="54"/>
      <c r="M17" s="54"/>
      <c r="N17" s="54"/>
      <c r="O17" s="55"/>
      <c r="Q17" s="7"/>
    </row>
    <row r="18" spans="1:17" s="4" customFormat="1" ht="33.75" x14ac:dyDescent="0.25">
      <c r="A18" s="33">
        <v>4</v>
      </c>
      <c r="B18" s="56" t="s">
        <v>57</v>
      </c>
      <c r="C18" s="57" t="s">
        <v>15</v>
      </c>
      <c r="D18" s="57">
        <v>10.210000000000001</v>
      </c>
      <c r="E18" s="57"/>
      <c r="F18" s="54"/>
      <c r="G18" s="54"/>
      <c r="H18" s="54"/>
      <c r="I18" s="57"/>
      <c r="J18" s="55"/>
      <c r="K18" s="32"/>
      <c r="L18" s="54"/>
      <c r="M18" s="54"/>
      <c r="N18" s="54"/>
      <c r="O18" s="55"/>
    </row>
    <row r="19" spans="1:17" s="4" customFormat="1" x14ac:dyDescent="0.25">
      <c r="A19" s="33">
        <v>5</v>
      </c>
      <c r="B19" s="56" t="s">
        <v>19</v>
      </c>
      <c r="C19" s="57" t="s">
        <v>17</v>
      </c>
      <c r="D19" s="57">
        <v>2</v>
      </c>
      <c r="E19" s="57"/>
      <c r="F19" s="54"/>
      <c r="G19" s="54"/>
      <c r="H19" s="54"/>
      <c r="I19" s="57"/>
      <c r="J19" s="55"/>
      <c r="K19" s="32"/>
      <c r="L19" s="54"/>
      <c r="M19" s="54"/>
      <c r="N19" s="54"/>
      <c r="O19" s="55"/>
    </row>
    <row r="20" spans="1:17" s="4" customFormat="1" ht="22.5" x14ac:dyDescent="0.25">
      <c r="A20" s="65">
        <v>6</v>
      </c>
      <c r="B20" s="56" t="s">
        <v>52</v>
      </c>
      <c r="C20" s="57" t="s">
        <v>15</v>
      </c>
      <c r="D20" s="57">
        <v>49.74</v>
      </c>
      <c r="E20" s="57"/>
      <c r="F20" s="54"/>
      <c r="G20" s="54"/>
      <c r="H20" s="54"/>
      <c r="I20" s="57"/>
      <c r="J20" s="55"/>
      <c r="K20" s="32"/>
      <c r="L20" s="54"/>
      <c r="M20" s="54"/>
      <c r="N20" s="54"/>
      <c r="O20" s="55"/>
    </row>
    <row r="21" spans="1:17" s="4" customFormat="1" ht="22.5" x14ac:dyDescent="0.25">
      <c r="A21" s="33">
        <v>7</v>
      </c>
      <c r="B21" s="56" t="s">
        <v>61</v>
      </c>
      <c r="C21" s="57" t="s">
        <v>15</v>
      </c>
      <c r="D21" s="57">
        <v>119.39</v>
      </c>
      <c r="E21" s="57"/>
      <c r="F21" s="54"/>
      <c r="G21" s="54"/>
      <c r="H21" s="54"/>
      <c r="I21" s="57"/>
      <c r="J21" s="55"/>
      <c r="K21" s="32"/>
      <c r="L21" s="54"/>
      <c r="M21" s="54"/>
      <c r="N21" s="54"/>
      <c r="O21" s="55"/>
    </row>
    <row r="22" spans="1:17" s="4" customFormat="1" ht="22.5" x14ac:dyDescent="0.25">
      <c r="A22" s="33">
        <v>8</v>
      </c>
      <c r="B22" s="56" t="s">
        <v>105</v>
      </c>
      <c r="C22" s="57" t="s">
        <v>15</v>
      </c>
      <c r="D22" s="57">
        <v>25.44</v>
      </c>
      <c r="E22" s="57"/>
      <c r="F22" s="54"/>
      <c r="G22" s="54"/>
      <c r="H22" s="54"/>
      <c r="I22" s="57"/>
      <c r="J22" s="55"/>
      <c r="K22" s="32"/>
      <c r="L22" s="54"/>
      <c r="M22" s="54"/>
      <c r="N22" s="54"/>
      <c r="O22" s="55"/>
    </row>
    <row r="23" spans="1:17" s="4" customFormat="1" x14ac:dyDescent="0.25">
      <c r="A23" s="33">
        <v>9</v>
      </c>
      <c r="B23" s="56" t="s">
        <v>83</v>
      </c>
      <c r="C23" s="57" t="s">
        <v>16</v>
      </c>
      <c r="D23" s="57">
        <v>2</v>
      </c>
      <c r="E23" s="57"/>
      <c r="F23" s="54"/>
      <c r="G23" s="54"/>
      <c r="H23" s="54"/>
      <c r="I23" s="57"/>
      <c r="J23" s="55"/>
      <c r="K23" s="32"/>
      <c r="L23" s="54"/>
      <c r="M23" s="54"/>
      <c r="N23" s="54"/>
      <c r="O23" s="55"/>
    </row>
    <row r="24" spans="1:17" s="4" customFormat="1" x14ac:dyDescent="0.25">
      <c r="A24" s="33">
        <v>10</v>
      </c>
      <c r="B24" s="56" t="s">
        <v>84</v>
      </c>
      <c r="C24" s="57" t="s">
        <v>15</v>
      </c>
      <c r="D24" s="57">
        <f>D20</f>
        <v>49.74</v>
      </c>
      <c r="E24" s="57"/>
      <c r="F24" s="54"/>
      <c r="G24" s="54"/>
      <c r="H24" s="54"/>
      <c r="I24" s="57"/>
      <c r="J24" s="55"/>
      <c r="K24" s="32"/>
      <c r="L24" s="54"/>
      <c r="M24" s="54"/>
      <c r="N24" s="54"/>
      <c r="O24" s="55"/>
    </row>
    <row r="25" spans="1:17" s="4" customFormat="1" ht="12" x14ac:dyDescent="0.25">
      <c r="A25" s="65">
        <v>11</v>
      </c>
      <c r="B25" s="56" t="s">
        <v>20</v>
      </c>
      <c r="C25" s="57" t="s">
        <v>21</v>
      </c>
      <c r="D25" s="57">
        <v>15</v>
      </c>
      <c r="E25" s="57"/>
      <c r="F25" s="54"/>
      <c r="G25" s="54"/>
      <c r="H25" s="54"/>
      <c r="I25" s="57"/>
      <c r="J25" s="55"/>
      <c r="K25" s="32"/>
      <c r="L25" s="54"/>
      <c r="M25" s="54"/>
      <c r="N25" s="54"/>
      <c r="O25" s="55"/>
    </row>
    <row r="26" spans="1:17" s="4" customFormat="1" x14ac:dyDescent="0.25">
      <c r="A26" s="33">
        <v>12</v>
      </c>
      <c r="B26" s="56" t="s">
        <v>22</v>
      </c>
      <c r="C26" s="57" t="s">
        <v>14</v>
      </c>
      <c r="D26" s="57">
        <f>D16+(D17*0.2)+(D18*0.2)</f>
        <v>4.8827999999999996</v>
      </c>
      <c r="E26" s="57"/>
      <c r="F26" s="54"/>
      <c r="G26" s="54"/>
      <c r="H26" s="54"/>
      <c r="I26" s="57"/>
      <c r="J26" s="55"/>
      <c r="K26" s="32"/>
      <c r="L26" s="54"/>
      <c r="M26" s="54"/>
      <c r="N26" s="54"/>
      <c r="O26" s="55"/>
    </row>
    <row r="27" spans="1:17" s="4" customFormat="1" x14ac:dyDescent="0.25">
      <c r="A27" s="33">
        <v>13</v>
      </c>
      <c r="B27" s="56" t="s">
        <v>23</v>
      </c>
      <c r="C27" s="57" t="s">
        <v>14</v>
      </c>
      <c r="D27" s="57">
        <f>D26</f>
        <v>4.8827999999999996</v>
      </c>
      <c r="E27" s="57"/>
      <c r="F27" s="54"/>
      <c r="G27" s="54"/>
      <c r="H27" s="54"/>
      <c r="I27" s="57"/>
      <c r="J27" s="55"/>
      <c r="K27" s="32"/>
      <c r="L27" s="54"/>
      <c r="M27" s="54"/>
      <c r="N27" s="54"/>
      <c r="O27" s="55"/>
    </row>
    <row r="28" spans="1:17" s="4" customFormat="1" x14ac:dyDescent="0.25">
      <c r="A28" s="33">
        <v>14</v>
      </c>
      <c r="B28" s="66" t="s">
        <v>56</v>
      </c>
      <c r="C28" s="67"/>
      <c r="D28" s="53"/>
      <c r="E28" s="53"/>
      <c r="F28" s="53"/>
      <c r="G28" s="54"/>
      <c r="H28" s="53"/>
      <c r="I28" s="54"/>
      <c r="J28" s="55"/>
      <c r="K28" s="32"/>
      <c r="L28" s="54"/>
      <c r="M28" s="54"/>
      <c r="N28" s="54"/>
      <c r="O28" s="55"/>
    </row>
    <row r="29" spans="1:17" s="4" customFormat="1" ht="22.5" x14ac:dyDescent="0.25">
      <c r="A29" s="33">
        <v>15</v>
      </c>
      <c r="B29" s="68" t="s">
        <v>85</v>
      </c>
      <c r="C29" s="67" t="s">
        <v>15</v>
      </c>
      <c r="D29" s="53">
        <v>6</v>
      </c>
      <c r="E29" s="53"/>
      <c r="F29" s="54"/>
      <c r="G29" s="54"/>
      <c r="H29" s="52"/>
      <c r="I29" s="54"/>
      <c r="J29" s="55"/>
      <c r="K29" s="32"/>
      <c r="L29" s="54"/>
      <c r="M29" s="54"/>
      <c r="N29" s="54"/>
      <c r="O29" s="55"/>
    </row>
    <row r="30" spans="1:17" s="4" customFormat="1" ht="33.75" x14ac:dyDescent="0.25">
      <c r="A30" s="65">
        <v>16</v>
      </c>
      <c r="B30" s="68" t="s">
        <v>106</v>
      </c>
      <c r="C30" s="67" t="s">
        <v>15</v>
      </c>
      <c r="D30" s="53">
        <f>D17+D18</f>
        <v>16.23</v>
      </c>
      <c r="E30" s="53"/>
      <c r="F30" s="53"/>
      <c r="G30" s="54"/>
      <c r="H30" s="52"/>
      <c r="I30" s="54"/>
      <c r="J30" s="55"/>
      <c r="K30" s="32"/>
      <c r="L30" s="54"/>
      <c r="M30" s="54"/>
      <c r="N30" s="54"/>
      <c r="O30" s="55"/>
    </row>
    <row r="31" spans="1:17" s="4" customFormat="1" ht="33.75" x14ac:dyDescent="0.25">
      <c r="A31" s="33">
        <v>17</v>
      </c>
      <c r="B31" s="68" t="s">
        <v>88</v>
      </c>
      <c r="C31" s="69" t="s">
        <v>24</v>
      </c>
      <c r="D31" s="70">
        <v>20.18</v>
      </c>
      <c r="E31" s="53"/>
      <c r="F31" s="53"/>
      <c r="G31" s="54"/>
      <c r="H31" s="53"/>
      <c r="I31" s="54"/>
      <c r="J31" s="55"/>
      <c r="K31" s="32"/>
      <c r="L31" s="54"/>
      <c r="M31" s="54"/>
      <c r="N31" s="54"/>
      <c r="O31" s="55"/>
    </row>
    <row r="32" spans="1:17" s="4" customFormat="1" ht="22.5" x14ac:dyDescent="0.25">
      <c r="A32" s="33">
        <v>18</v>
      </c>
      <c r="B32" s="68" t="s">
        <v>87</v>
      </c>
      <c r="C32" s="69" t="s">
        <v>24</v>
      </c>
      <c r="D32" s="70">
        <f>9.44+8.58</f>
        <v>18.02</v>
      </c>
      <c r="E32" s="53"/>
      <c r="F32" s="53"/>
      <c r="G32" s="54"/>
      <c r="H32" s="53"/>
      <c r="I32" s="54"/>
      <c r="J32" s="55"/>
      <c r="K32" s="32"/>
      <c r="L32" s="54"/>
      <c r="M32" s="54"/>
      <c r="N32" s="54"/>
      <c r="O32" s="55"/>
    </row>
    <row r="33" spans="1:15" s="4" customFormat="1" ht="22.5" x14ac:dyDescent="0.25">
      <c r="A33" s="33">
        <v>19</v>
      </c>
      <c r="B33" s="68" t="s">
        <v>86</v>
      </c>
      <c r="C33" s="72" t="s">
        <v>16</v>
      </c>
      <c r="D33" s="70">
        <v>2</v>
      </c>
      <c r="E33" s="53"/>
      <c r="F33" s="53"/>
      <c r="G33" s="54"/>
      <c r="H33" s="53"/>
      <c r="I33" s="54"/>
      <c r="J33" s="55"/>
      <c r="K33" s="32"/>
      <c r="L33" s="54"/>
      <c r="M33" s="54"/>
      <c r="N33" s="54"/>
      <c r="O33" s="55"/>
    </row>
    <row r="34" spans="1:15" s="4" customFormat="1" ht="33.75" x14ac:dyDescent="0.25">
      <c r="A34" s="33">
        <v>20</v>
      </c>
      <c r="B34" s="66" t="s">
        <v>104</v>
      </c>
      <c r="C34" s="67"/>
      <c r="D34" s="73"/>
      <c r="E34" s="53"/>
      <c r="F34" s="53"/>
      <c r="G34" s="54"/>
      <c r="H34" s="53"/>
      <c r="I34" s="54"/>
      <c r="J34" s="55"/>
      <c r="K34" s="32"/>
      <c r="L34" s="54"/>
      <c r="M34" s="54"/>
      <c r="N34" s="54"/>
      <c r="O34" s="55"/>
    </row>
    <row r="35" spans="1:15" s="4" customFormat="1" ht="22.5" x14ac:dyDescent="0.25">
      <c r="A35" s="65">
        <v>21</v>
      </c>
      <c r="B35" s="68" t="s">
        <v>100</v>
      </c>
      <c r="C35" s="67" t="s">
        <v>15</v>
      </c>
      <c r="D35" s="73">
        <v>4</v>
      </c>
      <c r="E35" s="53"/>
      <c r="F35" s="54"/>
      <c r="G35" s="54"/>
      <c r="H35" s="53"/>
      <c r="I35" s="54"/>
      <c r="J35" s="55"/>
      <c r="K35" s="32"/>
      <c r="L35" s="54"/>
      <c r="M35" s="54"/>
      <c r="N35" s="54"/>
      <c r="O35" s="55"/>
    </row>
    <row r="36" spans="1:15" s="4" customFormat="1" ht="22.5" x14ac:dyDescent="0.25">
      <c r="A36" s="33">
        <v>22</v>
      </c>
      <c r="B36" s="74" t="s">
        <v>101</v>
      </c>
      <c r="C36" s="67" t="s">
        <v>17</v>
      </c>
      <c r="D36" s="73">
        <v>4</v>
      </c>
      <c r="E36" s="53"/>
      <c r="F36" s="53"/>
      <c r="G36" s="54"/>
      <c r="H36" s="53"/>
      <c r="I36" s="54"/>
      <c r="J36" s="55"/>
      <c r="K36" s="32"/>
      <c r="L36" s="54"/>
      <c r="M36" s="54"/>
      <c r="N36" s="54"/>
      <c r="O36" s="55"/>
    </row>
    <row r="37" spans="1:15" s="4" customFormat="1" ht="22.5" x14ac:dyDescent="0.25">
      <c r="A37" s="33">
        <v>23</v>
      </c>
      <c r="B37" s="74" t="s">
        <v>102</v>
      </c>
      <c r="C37" s="67" t="s">
        <v>17</v>
      </c>
      <c r="D37" s="73">
        <v>3</v>
      </c>
      <c r="E37" s="53"/>
      <c r="F37" s="53"/>
      <c r="G37" s="54"/>
      <c r="H37" s="53"/>
      <c r="I37" s="54"/>
      <c r="J37" s="55"/>
      <c r="K37" s="32"/>
      <c r="L37" s="54"/>
      <c r="M37" s="54"/>
      <c r="N37" s="54"/>
      <c r="O37" s="55"/>
    </row>
    <row r="38" spans="1:15" s="4" customFormat="1" ht="22.5" x14ac:dyDescent="0.25">
      <c r="A38" s="33">
        <v>24</v>
      </c>
      <c r="B38" s="74" t="s">
        <v>58</v>
      </c>
      <c r="C38" s="67" t="s">
        <v>17</v>
      </c>
      <c r="D38" s="73">
        <v>1</v>
      </c>
      <c r="E38" s="53"/>
      <c r="F38" s="53"/>
      <c r="G38" s="54"/>
      <c r="H38" s="53"/>
      <c r="I38" s="54"/>
      <c r="J38" s="55"/>
      <c r="K38" s="32"/>
      <c r="L38" s="54"/>
      <c r="M38" s="54"/>
      <c r="N38" s="54"/>
      <c r="O38" s="55"/>
    </row>
    <row r="39" spans="1:15" s="4" customFormat="1" x14ac:dyDescent="0.25">
      <c r="A39" s="33">
        <v>25</v>
      </c>
      <c r="B39" s="75" t="s">
        <v>36</v>
      </c>
      <c r="C39" s="67" t="s">
        <v>17</v>
      </c>
      <c r="D39" s="73">
        <v>40</v>
      </c>
      <c r="E39" s="53"/>
      <c r="F39" s="53"/>
      <c r="G39" s="54"/>
      <c r="H39" s="53"/>
      <c r="I39" s="54"/>
      <c r="J39" s="55"/>
      <c r="K39" s="32"/>
      <c r="L39" s="54"/>
      <c r="M39" s="54"/>
      <c r="N39" s="54"/>
      <c r="O39" s="55"/>
    </row>
    <row r="40" spans="1:15" s="4" customFormat="1" ht="12" x14ac:dyDescent="0.25">
      <c r="A40" s="65">
        <v>26</v>
      </c>
      <c r="B40" s="75" t="s">
        <v>37</v>
      </c>
      <c r="C40" s="67" t="s">
        <v>17</v>
      </c>
      <c r="D40" s="73">
        <v>128</v>
      </c>
      <c r="E40" s="53"/>
      <c r="F40" s="53"/>
      <c r="G40" s="54"/>
      <c r="H40" s="53"/>
      <c r="I40" s="54"/>
      <c r="J40" s="55"/>
      <c r="K40" s="32"/>
      <c r="L40" s="54"/>
      <c r="M40" s="54"/>
      <c r="N40" s="54"/>
      <c r="O40" s="55"/>
    </row>
    <row r="41" spans="1:15" s="4" customFormat="1" x14ac:dyDescent="0.25">
      <c r="A41" s="33">
        <v>27</v>
      </c>
      <c r="B41" s="68" t="s">
        <v>103</v>
      </c>
      <c r="C41" s="67" t="s">
        <v>15</v>
      </c>
      <c r="D41" s="73">
        <f>D35*4</f>
        <v>16</v>
      </c>
      <c r="E41" s="53"/>
      <c r="F41" s="54"/>
      <c r="G41" s="54"/>
      <c r="H41" s="53"/>
      <c r="I41" s="54"/>
      <c r="J41" s="55"/>
      <c r="K41" s="32"/>
      <c r="L41" s="54"/>
      <c r="M41" s="54"/>
      <c r="N41" s="54"/>
      <c r="O41" s="55"/>
    </row>
    <row r="42" spans="1:15" s="4" customFormat="1" x14ac:dyDescent="0.25">
      <c r="A42" s="33">
        <v>28</v>
      </c>
      <c r="B42" s="75" t="s">
        <v>60</v>
      </c>
      <c r="C42" s="67" t="s">
        <v>15</v>
      </c>
      <c r="D42" s="73">
        <f>D41*1.1</f>
        <v>17.600000000000001</v>
      </c>
      <c r="E42" s="53"/>
      <c r="F42" s="53"/>
      <c r="G42" s="54"/>
      <c r="H42" s="53"/>
      <c r="I42" s="54"/>
      <c r="J42" s="55"/>
      <c r="K42" s="32"/>
      <c r="L42" s="54"/>
      <c r="M42" s="54"/>
      <c r="N42" s="54"/>
      <c r="O42" s="55"/>
    </row>
    <row r="43" spans="1:15" s="4" customFormat="1" x14ac:dyDescent="0.25">
      <c r="A43" s="33">
        <v>29</v>
      </c>
      <c r="B43" s="75" t="s">
        <v>37</v>
      </c>
      <c r="C43" s="67" t="s">
        <v>17</v>
      </c>
      <c r="D43" s="73">
        <f>D36*18*4</f>
        <v>288</v>
      </c>
      <c r="E43" s="53"/>
      <c r="F43" s="53"/>
      <c r="G43" s="54"/>
      <c r="H43" s="53"/>
      <c r="I43" s="54"/>
      <c r="J43" s="55"/>
      <c r="K43" s="32"/>
      <c r="L43" s="54"/>
      <c r="M43" s="54"/>
      <c r="N43" s="54"/>
      <c r="O43" s="55"/>
    </row>
    <row r="44" spans="1:15" s="4" customFormat="1" x14ac:dyDescent="0.25">
      <c r="A44" s="33">
        <v>30</v>
      </c>
      <c r="B44" s="68" t="s">
        <v>38</v>
      </c>
      <c r="C44" s="67" t="s">
        <v>24</v>
      </c>
      <c r="D44" s="73">
        <v>6</v>
      </c>
      <c r="E44" s="53"/>
      <c r="F44" s="54"/>
      <c r="G44" s="54"/>
      <c r="H44" s="53"/>
      <c r="I44" s="54"/>
      <c r="J44" s="55"/>
      <c r="K44" s="32"/>
      <c r="L44" s="54"/>
      <c r="M44" s="54"/>
      <c r="N44" s="54"/>
      <c r="O44" s="55"/>
    </row>
    <row r="45" spans="1:15" s="4" customFormat="1" ht="12" x14ac:dyDescent="0.25">
      <c r="A45" s="65">
        <v>31</v>
      </c>
      <c r="B45" s="75" t="s">
        <v>39</v>
      </c>
      <c r="C45" s="67" t="s">
        <v>24</v>
      </c>
      <c r="D45" s="73">
        <f>D44*1.15</f>
        <v>6.8999999999999995</v>
      </c>
      <c r="E45" s="53"/>
      <c r="F45" s="53"/>
      <c r="G45" s="54"/>
      <c r="H45" s="53"/>
      <c r="I45" s="54"/>
      <c r="J45" s="55"/>
      <c r="K45" s="32"/>
      <c r="L45" s="54"/>
      <c r="M45" s="54"/>
      <c r="N45" s="54"/>
      <c r="O45" s="55"/>
    </row>
    <row r="46" spans="1:15" s="4" customFormat="1" x14ac:dyDescent="0.25">
      <c r="A46" s="33">
        <v>32</v>
      </c>
      <c r="B46" s="75" t="s">
        <v>40</v>
      </c>
      <c r="C46" s="67" t="s">
        <v>26</v>
      </c>
      <c r="D46" s="73">
        <f>D44*0.3</f>
        <v>1.7999999999999998</v>
      </c>
      <c r="E46" s="53"/>
      <c r="F46" s="53"/>
      <c r="G46" s="54"/>
      <c r="H46" s="53"/>
      <c r="I46" s="54"/>
      <c r="J46" s="55"/>
      <c r="K46" s="32"/>
      <c r="L46" s="54"/>
      <c r="M46" s="54"/>
      <c r="N46" s="54"/>
      <c r="O46" s="55"/>
    </row>
    <row r="47" spans="1:15" s="4" customFormat="1" x14ac:dyDescent="0.25">
      <c r="A47" s="33">
        <v>33</v>
      </c>
      <c r="B47" s="66" t="s">
        <v>41</v>
      </c>
      <c r="C47" s="72"/>
      <c r="D47" s="52"/>
      <c r="E47" s="53"/>
      <c r="F47" s="53"/>
      <c r="G47" s="54"/>
      <c r="H47" s="52"/>
      <c r="I47" s="54"/>
      <c r="J47" s="55"/>
      <c r="K47" s="32"/>
      <c r="L47" s="54"/>
      <c r="M47" s="54"/>
      <c r="N47" s="54"/>
      <c r="O47" s="55"/>
    </row>
    <row r="48" spans="1:15" s="4" customFormat="1" x14ac:dyDescent="0.25">
      <c r="A48" s="33">
        <v>34</v>
      </c>
      <c r="B48" s="68" t="s">
        <v>33</v>
      </c>
      <c r="C48" s="67" t="s">
        <v>15</v>
      </c>
      <c r="D48" s="52">
        <f>D21</f>
        <v>119.39</v>
      </c>
      <c r="E48" s="52"/>
      <c r="F48" s="54"/>
      <c r="G48" s="54"/>
      <c r="H48" s="52"/>
      <c r="I48" s="54"/>
      <c r="J48" s="55"/>
      <c r="K48" s="32"/>
      <c r="L48" s="54"/>
      <c r="M48" s="54"/>
      <c r="N48" s="54"/>
      <c r="O48" s="55"/>
    </row>
    <row r="49" spans="1:15" s="4" customFormat="1" x14ac:dyDescent="0.25">
      <c r="A49" s="33">
        <v>35</v>
      </c>
      <c r="B49" s="76" t="s">
        <v>29</v>
      </c>
      <c r="C49" s="52" t="s">
        <v>25</v>
      </c>
      <c r="D49" s="53">
        <f>D48*0.15</f>
        <v>17.9085</v>
      </c>
      <c r="E49" s="67"/>
      <c r="F49" s="53"/>
      <c r="G49" s="54"/>
      <c r="H49" s="52"/>
      <c r="I49" s="54"/>
      <c r="J49" s="55"/>
      <c r="K49" s="32"/>
      <c r="L49" s="54"/>
      <c r="M49" s="54"/>
      <c r="N49" s="54"/>
      <c r="O49" s="55"/>
    </row>
    <row r="50" spans="1:15" s="4" customFormat="1" ht="22.5" x14ac:dyDescent="0.25">
      <c r="A50" s="65">
        <v>36</v>
      </c>
      <c r="B50" s="68" t="s">
        <v>44</v>
      </c>
      <c r="C50" s="67" t="s">
        <v>15</v>
      </c>
      <c r="D50" s="73">
        <f>D48</f>
        <v>119.39</v>
      </c>
      <c r="E50" s="52"/>
      <c r="F50" s="54"/>
      <c r="G50" s="54"/>
      <c r="H50" s="52"/>
      <c r="I50" s="54"/>
      <c r="J50" s="55"/>
      <c r="K50" s="32"/>
      <c r="L50" s="54"/>
      <c r="M50" s="54"/>
      <c r="N50" s="54"/>
      <c r="O50" s="55"/>
    </row>
    <row r="51" spans="1:15" s="4" customFormat="1" ht="22.5" x14ac:dyDescent="0.25">
      <c r="A51" s="33">
        <v>37</v>
      </c>
      <c r="B51" s="75" t="s">
        <v>48</v>
      </c>
      <c r="C51" s="67" t="s">
        <v>26</v>
      </c>
      <c r="D51" s="73">
        <f>D50*6</f>
        <v>716.34</v>
      </c>
      <c r="E51" s="53"/>
      <c r="F51" s="53"/>
      <c r="G51" s="54"/>
      <c r="H51" s="53"/>
      <c r="I51" s="54"/>
      <c r="J51" s="55"/>
      <c r="K51" s="32"/>
      <c r="L51" s="54"/>
      <c r="M51" s="54"/>
      <c r="N51" s="54"/>
      <c r="O51" s="55"/>
    </row>
    <row r="52" spans="1:15" s="4" customFormat="1" x14ac:dyDescent="0.25">
      <c r="A52" s="33">
        <v>38</v>
      </c>
      <c r="B52" s="75" t="s">
        <v>42</v>
      </c>
      <c r="C52" s="67" t="s">
        <v>15</v>
      </c>
      <c r="D52" s="73">
        <f>D50*1.3</f>
        <v>155.20699999999999</v>
      </c>
      <c r="E52" s="53"/>
      <c r="F52" s="53"/>
      <c r="G52" s="54"/>
      <c r="H52" s="53"/>
      <c r="I52" s="54"/>
      <c r="J52" s="55"/>
      <c r="K52" s="32"/>
      <c r="L52" s="54"/>
      <c r="M52" s="54"/>
      <c r="N52" s="54"/>
      <c r="O52" s="55"/>
    </row>
    <row r="53" spans="1:15" s="4" customFormat="1" x14ac:dyDescent="0.25">
      <c r="A53" s="33">
        <v>39</v>
      </c>
      <c r="B53" s="75" t="s">
        <v>43</v>
      </c>
      <c r="C53" s="67" t="s">
        <v>24</v>
      </c>
      <c r="D53" s="73">
        <v>82.35</v>
      </c>
      <c r="E53" s="53"/>
      <c r="F53" s="53"/>
      <c r="G53" s="54"/>
      <c r="H53" s="53"/>
      <c r="I53" s="54"/>
      <c r="J53" s="55"/>
      <c r="K53" s="32"/>
      <c r="L53" s="54"/>
      <c r="M53" s="54"/>
      <c r="N53" s="54"/>
      <c r="O53" s="55"/>
    </row>
    <row r="54" spans="1:15" s="4" customFormat="1" ht="22.5" x14ac:dyDescent="0.25">
      <c r="A54" s="33">
        <v>40</v>
      </c>
      <c r="B54" s="75" t="s">
        <v>49</v>
      </c>
      <c r="C54" s="67" t="s">
        <v>26</v>
      </c>
      <c r="D54" s="73">
        <f>D48*2.5</f>
        <v>298.47500000000002</v>
      </c>
      <c r="E54" s="53"/>
      <c r="F54" s="53"/>
      <c r="G54" s="54"/>
      <c r="H54" s="53"/>
      <c r="I54" s="54"/>
      <c r="J54" s="55"/>
      <c r="K54" s="32"/>
      <c r="L54" s="54"/>
      <c r="M54" s="54"/>
      <c r="N54" s="54"/>
      <c r="O54" s="55"/>
    </row>
    <row r="55" spans="1:15" s="4" customFormat="1" ht="12" x14ac:dyDescent="0.25">
      <c r="A55" s="65">
        <v>41</v>
      </c>
      <c r="B55" s="66" t="s">
        <v>27</v>
      </c>
      <c r="C55" s="72"/>
      <c r="D55" s="52"/>
      <c r="E55" s="52"/>
      <c r="F55" s="52"/>
      <c r="G55" s="54"/>
      <c r="H55" s="52"/>
      <c r="I55" s="54"/>
      <c r="J55" s="55"/>
      <c r="K55" s="32"/>
      <c r="L55" s="54"/>
      <c r="M55" s="54"/>
      <c r="N55" s="54"/>
      <c r="O55" s="55"/>
    </row>
    <row r="56" spans="1:15" s="4" customFormat="1" x14ac:dyDescent="0.25">
      <c r="A56" s="33">
        <v>42</v>
      </c>
      <c r="B56" s="77" t="s">
        <v>28</v>
      </c>
      <c r="C56" s="67" t="s">
        <v>15</v>
      </c>
      <c r="D56" s="53">
        <f>D48</f>
        <v>119.39</v>
      </c>
      <c r="E56" s="53"/>
      <c r="F56" s="54"/>
      <c r="G56" s="54"/>
      <c r="H56" s="52"/>
      <c r="I56" s="54"/>
      <c r="J56" s="55"/>
      <c r="K56" s="32"/>
      <c r="L56" s="54"/>
      <c r="M56" s="54"/>
      <c r="N56" s="54"/>
      <c r="O56" s="55"/>
    </row>
    <row r="57" spans="1:15" s="4" customFormat="1" x14ac:dyDescent="0.25">
      <c r="A57" s="33">
        <v>43</v>
      </c>
      <c r="B57" s="76" t="s">
        <v>29</v>
      </c>
      <c r="C57" s="52" t="s">
        <v>25</v>
      </c>
      <c r="D57" s="53">
        <f>D56*0.15</f>
        <v>17.9085</v>
      </c>
      <c r="E57" s="67"/>
      <c r="F57" s="53"/>
      <c r="G57" s="54"/>
      <c r="H57" s="52"/>
      <c r="I57" s="54"/>
      <c r="J57" s="55"/>
      <c r="K57" s="32"/>
      <c r="L57" s="54"/>
      <c r="M57" s="54"/>
      <c r="N57" s="54"/>
      <c r="O57" s="55"/>
    </row>
    <row r="58" spans="1:15" s="4" customFormat="1" ht="22.5" x14ac:dyDescent="0.25">
      <c r="A58" s="33">
        <v>44</v>
      </c>
      <c r="B58" s="68" t="s">
        <v>45</v>
      </c>
      <c r="C58" s="67" t="s">
        <v>15</v>
      </c>
      <c r="D58" s="73">
        <f>D56</f>
        <v>119.39</v>
      </c>
      <c r="E58" s="52"/>
      <c r="F58" s="54"/>
      <c r="G58" s="54"/>
      <c r="H58" s="52"/>
      <c r="I58" s="54"/>
      <c r="J58" s="55"/>
      <c r="K58" s="32"/>
      <c r="L58" s="54"/>
      <c r="M58" s="54"/>
      <c r="N58" s="54"/>
      <c r="O58" s="55"/>
    </row>
    <row r="59" spans="1:15" s="4" customFormat="1" ht="22.5" x14ac:dyDescent="0.25">
      <c r="A59" s="33">
        <v>45</v>
      </c>
      <c r="B59" s="75" t="s">
        <v>50</v>
      </c>
      <c r="C59" s="67" t="s">
        <v>26</v>
      </c>
      <c r="D59" s="73">
        <f>D58*1.8</f>
        <v>214.90200000000002</v>
      </c>
      <c r="E59" s="53"/>
      <c r="F59" s="53"/>
      <c r="G59" s="54"/>
      <c r="H59" s="53"/>
      <c r="I59" s="54"/>
      <c r="J59" s="55"/>
      <c r="K59" s="32"/>
      <c r="L59" s="54"/>
      <c r="M59" s="54"/>
      <c r="N59" s="54"/>
      <c r="O59" s="55"/>
    </row>
    <row r="60" spans="1:15" s="4" customFormat="1" ht="22.5" x14ac:dyDescent="0.25">
      <c r="A60" s="65">
        <v>46</v>
      </c>
      <c r="B60" s="56" t="s">
        <v>46</v>
      </c>
      <c r="C60" s="67" t="s">
        <v>15</v>
      </c>
      <c r="D60" s="53">
        <f>D58</f>
        <v>119.39</v>
      </c>
      <c r="E60" s="53"/>
      <c r="F60" s="54"/>
      <c r="G60" s="54"/>
      <c r="H60" s="52"/>
      <c r="I60" s="54"/>
      <c r="J60" s="55"/>
      <c r="K60" s="32"/>
      <c r="L60" s="54"/>
      <c r="M60" s="54"/>
      <c r="N60" s="54"/>
      <c r="O60" s="55"/>
    </row>
    <row r="61" spans="1:15" s="4" customFormat="1" x14ac:dyDescent="0.25">
      <c r="A61" s="33">
        <v>47</v>
      </c>
      <c r="B61" s="76" t="s">
        <v>29</v>
      </c>
      <c r="C61" s="52" t="s">
        <v>25</v>
      </c>
      <c r="D61" s="53">
        <f>D60*0.15</f>
        <v>17.9085</v>
      </c>
      <c r="E61" s="67"/>
      <c r="F61" s="53"/>
      <c r="G61" s="54"/>
      <c r="H61" s="52"/>
      <c r="I61" s="54"/>
      <c r="J61" s="55"/>
      <c r="K61" s="32"/>
      <c r="L61" s="54"/>
      <c r="M61" s="54"/>
      <c r="N61" s="54"/>
      <c r="O61" s="55"/>
    </row>
    <row r="62" spans="1:15" s="4" customFormat="1" x14ac:dyDescent="0.25">
      <c r="A62" s="33">
        <v>48</v>
      </c>
      <c r="B62" s="77" t="s">
        <v>30</v>
      </c>
      <c r="C62" s="52" t="s">
        <v>15</v>
      </c>
      <c r="D62" s="53">
        <f>D56</f>
        <v>119.39</v>
      </c>
      <c r="E62" s="53"/>
      <c r="F62" s="54"/>
      <c r="G62" s="54"/>
      <c r="H62" s="52"/>
      <c r="I62" s="54"/>
      <c r="J62" s="55"/>
      <c r="K62" s="32"/>
      <c r="L62" s="54"/>
      <c r="M62" s="54"/>
      <c r="N62" s="54"/>
      <c r="O62" s="55"/>
    </row>
    <row r="63" spans="1:15" s="4" customFormat="1" x14ac:dyDescent="0.25">
      <c r="A63" s="33">
        <v>49</v>
      </c>
      <c r="B63" s="50" t="s">
        <v>31</v>
      </c>
      <c r="C63" s="67" t="s">
        <v>25</v>
      </c>
      <c r="D63" s="53">
        <f>D60*0.34</f>
        <v>40.592600000000004</v>
      </c>
      <c r="E63" s="53"/>
      <c r="F63" s="53"/>
      <c r="G63" s="54"/>
      <c r="H63" s="53"/>
      <c r="I63" s="54"/>
      <c r="J63" s="55"/>
      <c r="K63" s="32"/>
      <c r="L63" s="54"/>
      <c r="M63" s="54"/>
      <c r="N63" s="54"/>
      <c r="O63" s="55"/>
    </row>
    <row r="64" spans="1:15" s="4" customFormat="1" x14ac:dyDescent="0.25">
      <c r="A64" s="33">
        <v>50</v>
      </c>
      <c r="B64" s="50" t="s">
        <v>32</v>
      </c>
      <c r="C64" s="67" t="s">
        <v>25</v>
      </c>
      <c r="D64" s="53">
        <f>D63</f>
        <v>40.592600000000004</v>
      </c>
      <c r="E64" s="53"/>
      <c r="F64" s="53"/>
      <c r="G64" s="54"/>
      <c r="H64" s="53"/>
      <c r="I64" s="54"/>
      <c r="J64" s="55"/>
      <c r="K64" s="32"/>
      <c r="L64" s="54"/>
      <c r="M64" s="54"/>
      <c r="N64" s="54"/>
      <c r="O64" s="55"/>
    </row>
    <row r="65" spans="1:15" s="4" customFormat="1" ht="12" x14ac:dyDescent="0.25">
      <c r="A65" s="65">
        <v>51</v>
      </c>
      <c r="B65" s="66" t="s">
        <v>92</v>
      </c>
      <c r="C65" s="72"/>
      <c r="D65" s="52"/>
      <c r="E65" s="52"/>
      <c r="F65" s="52"/>
      <c r="G65" s="54"/>
      <c r="H65" s="52"/>
      <c r="I65" s="54"/>
      <c r="J65" s="55"/>
      <c r="K65" s="32"/>
      <c r="L65" s="54"/>
      <c r="M65" s="54"/>
      <c r="N65" s="54"/>
      <c r="O65" s="55"/>
    </row>
    <row r="66" spans="1:15" s="4" customFormat="1" x14ac:dyDescent="0.25">
      <c r="A66" s="33">
        <v>52</v>
      </c>
      <c r="B66" s="77" t="s">
        <v>28</v>
      </c>
      <c r="C66" s="67" t="s">
        <v>15</v>
      </c>
      <c r="D66" s="53">
        <f>D20</f>
        <v>49.74</v>
      </c>
      <c r="E66" s="53"/>
      <c r="F66" s="53"/>
      <c r="G66" s="54"/>
      <c r="H66" s="52"/>
      <c r="I66" s="54"/>
      <c r="J66" s="55"/>
      <c r="K66" s="32"/>
      <c r="L66" s="54"/>
      <c r="M66" s="54"/>
      <c r="N66" s="54"/>
      <c r="O66" s="55"/>
    </row>
    <row r="67" spans="1:15" s="4" customFormat="1" x14ac:dyDescent="0.25">
      <c r="A67" s="33">
        <v>53</v>
      </c>
      <c r="B67" s="76" t="s">
        <v>29</v>
      </c>
      <c r="C67" s="52" t="s">
        <v>25</v>
      </c>
      <c r="D67" s="53">
        <f>D66*0.15</f>
        <v>7.4610000000000003</v>
      </c>
      <c r="E67" s="67"/>
      <c r="F67" s="53"/>
      <c r="G67" s="54"/>
      <c r="H67" s="52"/>
      <c r="I67" s="54"/>
      <c r="J67" s="55"/>
      <c r="K67" s="32"/>
      <c r="L67" s="54"/>
      <c r="M67" s="54"/>
      <c r="N67" s="54"/>
      <c r="O67" s="55"/>
    </row>
    <row r="68" spans="1:15" s="4" customFormat="1" ht="33.75" x14ac:dyDescent="0.25">
      <c r="A68" s="33">
        <v>54</v>
      </c>
      <c r="B68" s="78" t="s">
        <v>89</v>
      </c>
      <c r="C68" s="72" t="s">
        <v>15</v>
      </c>
      <c r="D68" s="52">
        <f>D66</f>
        <v>49.74</v>
      </c>
      <c r="E68" s="52"/>
      <c r="F68" s="53"/>
      <c r="G68" s="54"/>
      <c r="H68" s="52"/>
      <c r="I68" s="54"/>
      <c r="J68" s="55"/>
      <c r="K68" s="32"/>
      <c r="L68" s="54"/>
      <c r="M68" s="54"/>
      <c r="N68" s="54"/>
      <c r="O68" s="55"/>
    </row>
    <row r="69" spans="1:15" s="4" customFormat="1" ht="22.5" x14ac:dyDescent="0.25">
      <c r="A69" s="33">
        <v>55</v>
      </c>
      <c r="B69" s="75" t="s">
        <v>48</v>
      </c>
      <c r="C69" s="67" t="s">
        <v>26</v>
      </c>
      <c r="D69" s="73">
        <f>D68*6</f>
        <v>298.44</v>
      </c>
      <c r="E69" s="53"/>
      <c r="F69" s="53"/>
      <c r="G69" s="54"/>
      <c r="H69" s="53"/>
      <c r="I69" s="54"/>
      <c r="J69" s="55"/>
      <c r="K69" s="32"/>
      <c r="L69" s="54"/>
      <c r="M69" s="54"/>
      <c r="N69" s="54"/>
      <c r="O69" s="55"/>
    </row>
    <row r="70" spans="1:15" s="4" customFormat="1" ht="12" x14ac:dyDescent="0.25">
      <c r="A70" s="65">
        <v>56</v>
      </c>
      <c r="B70" s="75" t="s">
        <v>42</v>
      </c>
      <c r="C70" s="67" t="s">
        <v>15</v>
      </c>
      <c r="D70" s="73">
        <f>D68*1.3</f>
        <v>64.662000000000006</v>
      </c>
      <c r="E70" s="53"/>
      <c r="F70" s="53"/>
      <c r="G70" s="54"/>
      <c r="H70" s="53"/>
      <c r="I70" s="54"/>
      <c r="J70" s="55"/>
      <c r="K70" s="32"/>
      <c r="L70" s="54"/>
      <c r="M70" s="54"/>
      <c r="N70" s="54"/>
      <c r="O70" s="55"/>
    </row>
    <row r="71" spans="1:15" s="4" customFormat="1" x14ac:dyDescent="0.25">
      <c r="A71" s="33">
        <v>57</v>
      </c>
      <c r="B71" s="71" t="s">
        <v>63</v>
      </c>
      <c r="C71" s="67" t="s">
        <v>15</v>
      </c>
      <c r="D71" s="70">
        <f>D68</f>
        <v>49.74</v>
      </c>
      <c r="E71" s="70"/>
      <c r="F71" s="53"/>
      <c r="G71" s="54"/>
      <c r="H71" s="52"/>
      <c r="I71" s="54"/>
      <c r="J71" s="55"/>
      <c r="K71" s="32"/>
      <c r="L71" s="54"/>
      <c r="M71" s="54"/>
      <c r="N71" s="54"/>
      <c r="O71" s="55"/>
    </row>
    <row r="72" spans="1:15" s="4" customFormat="1" x14ac:dyDescent="0.25">
      <c r="A72" s="33">
        <v>58</v>
      </c>
      <c r="B72" s="50" t="s">
        <v>64</v>
      </c>
      <c r="C72" s="67" t="s">
        <v>26</v>
      </c>
      <c r="D72" s="70">
        <f>D71*2.4</f>
        <v>119.376</v>
      </c>
      <c r="E72" s="70"/>
      <c r="F72" s="70"/>
      <c r="G72" s="54"/>
      <c r="H72" s="52"/>
      <c r="I72" s="54"/>
      <c r="J72" s="55"/>
      <c r="K72" s="32"/>
      <c r="L72" s="54"/>
      <c r="M72" s="54"/>
      <c r="N72" s="54"/>
      <c r="O72" s="55"/>
    </row>
    <row r="73" spans="1:15" s="4" customFormat="1" x14ac:dyDescent="0.25">
      <c r="A73" s="33">
        <v>59</v>
      </c>
      <c r="B73" s="50" t="s">
        <v>65</v>
      </c>
      <c r="C73" s="67" t="s">
        <v>26</v>
      </c>
      <c r="D73" s="70">
        <f>D71*1.2</f>
        <v>59.688000000000002</v>
      </c>
      <c r="E73" s="70"/>
      <c r="F73" s="70"/>
      <c r="G73" s="54"/>
      <c r="H73" s="52"/>
      <c r="I73" s="54"/>
      <c r="J73" s="55"/>
      <c r="K73" s="32"/>
      <c r="L73" s="54"/>
      <c r="M73" s="54"/>
      <c r="N73" s="54"/>
      <c r="O73" s="55"/>
    </row>
    <row r="74" spans="1:15" s="4" customFormat="1" x14ac:dyDescent="0.25">
      <c r="A74" s="33">
        <v>60</v>
      </c>
      <c r="B74" s="50" t="s">
        <v>66</v>
      </c>
      <c r="C74" s="67" t="s">
        <v>59</v>
      </c>
      <c r="D74" s="70">
        <f>D71*0.01</f>
        <v>0.49740000000000001</v>
      </c>
      <c r="E74" s="70"/>
      <c r="F74" s="70"/>
      <c r="G74" s="54"/>
      <c r="H74" s="52"/>
      <c r="I74" s="54"/>
      <c r="J74" s="55"/>
      <c r="K74" s="32"/>
      <c r="L74" s="54"/>
      <c r="M74" s="54"/>
      <c r="N74" s="54"/>
      <c r="O74" s="55"/>
    </row>
    <row r="75" spans="1:15" s="4" customFormat="1" ht="12" x14ac:dyDescent="0.25">
      <c r="A75" s="65">
        <v>61</v>
      </c>
      <c r="B75" s="76" t="s">
        <v>62</v>
      </c>
      <c r="C75" s="52" t="s">
        <v>25</v>
      </c>
      <c r="D75" s="70">
        <f>D71*0.2</f>
        <v>9.9480000000000004</v>
      </c>
      <c r="E75" s="70"/>
      <c r="F75" s="70"/>
      <c r="G75" s="54"/>
      <c r="H75" s="52"/>
      <c r="I75" s="54"/>
      <c r="J75" s="55"/>
      <c r="K75" s="32"/>
      <c r="L75" s="54"/>
      <c r="M75" s="54"/>
      <c r="N75" s="54"/>
      <c r="O75" s="55"/>
    </row>
    <row r="76" spans="1:15" s="4" customFormat="1" ht="56.25" x14ac:dyDescent="0.25">
      <c r="A76" s="33">
        <v>62</v>
      </c>
      <c r="B76" s="78" t="s">
        <v>68</v>
      </c>
      <c r="C76" s="52" t="s">
        <v>16</v>
      </c>
      <c r="D76" s="70">
        <v>3</v>
      </c>
      <c r="E76" s="70"/>
      <c r="F76" s="70"/>
      <c r="G76" s="54"/>
      <c r="H76" s="52"/>
      <c r="I76" s="54"/>
      <c r="J76" s="55"/>
      <c r="K76" s="32"/>
      <c r="L76" s="54"/>
      <c r="M76" s="54"/>
      <c r="N76" s="54"/>
      <c r="O76" s="55"/>
    </row>
    <row r="77" spans="1:15" s="4" customFormat="1" x14ac:dyDescent="0.25">
      <c r="A77" s="33">
        <v>63</v>
      </c>
      <c r="B77" s="77" t="s">
        <v>67</v>
      </c>
      <c r="C77" s="52" t="s">
        <v>15</v>
      </c>
      <c r="D77" s="70">
        <f>D68</f>
        <v>49.74</v>
      </c>
      <c r="E77" s="70"/>
      <c r="F77" s="53"/>
      <c r="G77" s="54"/>
      <c r="H77" s="52"/>
      <c r="I77" s="54"/>
      <c r="J77" s="55"/>
      <c r="K77" s="32"/>
      <c r="L77" s="54"/>
      <c r="M77" s="54"/>
      <c r="N77" s="54"/>
      <c r="O77" s="55"/>
    </row>
    <row r="78" spans="1:15" s="4" customFormat="1" x14ac:dyDescent="0.25">
      <c r="A78" s="33">
        <v>64</v>
      </c>
      <c r="B78" s="50" t="s">
        <v>31</v>
      </c>
      <c r="C78" s="67" t="s">
        <v>25</v>
      </c>
      <c r="D78" s="70">
        <f>D71*0.34</f>
        <v>16.911600000000004</v>
      </c>
      <c r="E78" s="70"/>
      <c r="F78" s="70"/>
      <c r="G78" s="54"/>
      <c r="H78" s="52"/>
      <c r="I78" s="54"/>
      <c r="J78" s="55"/>
      <c r="K78" s="32"/>
      <c r="L78" s="54"/>
      <c r="M78" s="54"/>
      <c r="N78" s="54"/>
      <c r="O78" s="55"/>
    </row>
    <row r="79" spans="1:15" s="4" customFormat="1" x14ac:dyDescent="0.25">
      <c r="A79" s="33">
        <v>65</v>
      </c>
      <c r="B79" s="50" t="s">
        <v>32</v>
      </c>
      <c r="C79" s="67" t="s">
        <v>25</v>
      </c>
      <c r="D79" s="70">
        <f>D78</f>
        <v>16.911600000000004</v>
      </c>
      <c r="E79" s="70"/>
      <c r="F79" s="70"/>
      <c r="G79" s="54"/>
      <c r="H79" s="52"/>
      <c r="I79" s="54"/>
      <c r="J79" s="55"/>
      <c r="K79" s="32"/>
      <c r="L79" s="54"/>
      <c r="M79" s="54"/>
      <c r="N79" s="54"/>
      <c r="O79" s="55"/>
    </row>
    <row r="80" spans="1:15" s="4" customFormat="1" ht="33.75" x14ac:dyDescent="0.25">
      <c r="A80" s="65">
        <v>66</v>
      </c>
      <c r="B80" s="68" t="s">
        <v>93</v>
      </c>
      <c r="C80" s="69" t="s">
        <v>24</v>
      </c>
      <c r="D80" s="70">
        <v>24.47</v>
      </c>
      <c r="E80" s="53"/>
      <c r="F80" s="53"/>
      <c r="G80" s="54"/>
      <c r="H80" s="53"/>
      <c r="I80" s="54"/>
      <c r="J80" s="55"/>
      <c r="K80" s="32"/>
      <c r="L80" s="54"/>
      <c r="M80" s="54"/>
      <c r="N80" s="54"/>
      <c r="O80" s="55"/>
    </row>
    <row r="81" spans="1:15" s="4" customFormat="1" ht="33.75" x14ac:dyDescent="0.25">
      <c r="A81" s="33">
        <v>67</v>
      </c>
      <c r="B81" s="68" t="s">
        <v>90</v>
      </c>
      <c r="C81" s="69" t="s">
        <v>24</v>
      </c>
      <c r="D81" s="70">
        <v>21.71</v>
      </c>
      <c r="E81" s="53"/>
      <c r="F81" s="53"/>
      <c r="G81" s="54"/>
      <c r="H81" s="53"/>
      <c r="I81" s="54"/>
      <c r="J81" s="55"/>
      <c r="K81" s="32"/>
      <c r="L81" s="54"/>
      <c r="M81" s="54"/>
      <c r="N81" s="54"/>
      <c r="O81" s="55"/>
    </row>
    <row r="82" spans="1:15" s="4" customFormat="1" x14ac:dyDescent="0.25">
      <c r="A82" s="33">
        <v>68</v>
      </c>
      <c r="B82" s="66" t="s">
        <v>69</v>
      </c>
      <c r="C82" s="72"/>
      <c r="D82" s="70"/>
      <c r="E82" s="52"/>
      <c r="F82" s="52"/>
      <c r="G82" s="54"/>
      <c r="H82" s="52"/>
      <c r="I82" s="54"/>
      <c r="J82" s="55"/>
      <c r="K82" s="32"/>
      <c r="L82" s="54"/>
      <c r="M82" s="54"/>
      <c r="N82" s="54"/>
      <c r="O82" s="55"/>
    </row>
    <row r="83" spans="1:15" s="4" customFormat="1" x14ac:dyDescent="0.25">
      <c r="A83" s="33">
        <v>69</v>
      </c>
      <c r="B83" s="71" t="s">
        <v>47</v>
      </c>
      <c r="C83" s="51" t="s">
        <v>16</v>
      </c>
      <c r="D83" s="70">
        <v>2</v>
      </c>
      <c r="E83" s="52"/>
      <c r="F83" s="54"/>
      <c r="G83" s="54"/>
      <c r="H83" s="52"/>
      <c r="I83" s="54"/>
      <c r="J83" s="55"/>
      <c r="K83" s="32"/>
      <c r="L83" s="54"/>
      <c r="M83" s="54"/>
      <c r="N83" s="54"/>
      <c r="O83" s="55"/>
    </row>
    <row r="84" spans="1:15" s="4" customFormat="1" ht="78.75" x14ac:dyDescent="0.25">
      <c r="A84" s="33">
        <v>70</v>
      </c>
      <c r="B84" s="75" t="s">
        <v>70</v>
      </c>
      <c r="C84" s="51" t="s">
        <v>16</v>
      </c>
      <c r="D84" s="70">
        <v>1</v>
      </c>
      <c r="E84" s="52"/>
      <c r="F84" s="53"/>
      <c r="G84" s="54"/>
      <c r="H84" s="52"/>
      <c r="I84" s="54"/>
      <c r="J84" s="55"/>
      <c r="K84" s="32"/>
      <c r="L84" s="54"/>
      <c r="M84" s="54"/>
      <c r="N84" s="54"/>
      <c r="O84" s="55"/>
    </row>
    <row r="85" spans="1:15" s="4" customFormat="1" ht="78.75" x14ac:dyDescent="0.25">
      <c r="A85" s="65">
        <v>71</v>
      </c>
      <c r="B85" s="75" t="s">
        <v>71</v>
      </c>
      <c r="C85" s="51" t="s">
        <v>16</v>
      </c>
      <c r="D85" s="70">
        <v>1</v>
      </c>
      <c r="E85" s="52"/>
      <c r="F85" s="53"/>
      <c r="G85" s="54"/>
      <c r="H85" s="52"/>
      <c r="I85" s="54"/>
      <c r="J85" s="55"/>
      <c r="K85" s="32"/>
      <c r="L85" s="54"/>
      <c r="M85" s="54"/>
      <c r="N85" s="54"/>
      <c r="O85" s="55"/>
    </row>
    <row r="86" spans="1:15" s="4" customFormat="1" ht="22.5" x14ac:dyDescent="0.25">
      <c r="A86" s="33">
        <v>72</v>
      </c>
      <c r="B86" s="75" t="s">
        <v>91</v>
      </c>
      <c r="C86" s="51" t="s">
        <v>16</v>
      </c>
      <c r="D86" s="70">
        <f>D83</f>
        <v>2</v>
      </c>
      <c r="E86" s="52"/>
      <c r="F86" s="53"/>
      <c r="G86" s="54"/>
      <c r="H86" s="52"/>
      <c r="I86" s="54"/>
      <c r="J86" s="55"/>
      <c r="K86" s="32"/>
      <c r="L86" s="54"/>
      <c r="M86" s="54"/>
      <c r="N86" s="54"/>
      <c r="O86" s="55"/>
    </row>
    <row r="87" spans="1:15" s="4" customFormat="1" x14ac:dyDescent="0.25">
      <c r="A87" s="33">
        <v>73</v>
      </c>
      <c r="B87" s="50" t="s">
        <v>34</v>
      </c>
      <c r="C87" s="51" t="s">
        <v>16</v>
      </c>
      <c r="D87" s="70">
        <f>D83</f>
        <v>2</v>
      </c>
      <c r="E87" s="52"/>
      <c r="F87" s="53"/>
      <c r="G87" s="54"/>
      <c r="H87" s="52"/>
      <c r="I87" s="54"/>
      <c r="J87" s="55"/>
      <c r="K87" s="32"/>
      <c r="L87" s="54"/>
      <c r="M87" s="54"/>
      <c r="N87" s="54"/>
      <c r="O87" s="55"/>
    </row>
    <row r="88" spans="1:15" s="4" customFormat="1" x14ac:dyDescent="0.25">
      <c r="A88" s="33">
        <v>74</v>
      </c>
      <c r="B88" s="66" t="s">
        <v>95</v>
      </c>
      <c r="C88" s="72"/>
      <c r="D88" s="70"/>
      <c r="E88" s="52"/>
      <c r="F88" s="52"/>
      <c r="G88" s="54"/>
      <c r="H88" s="52"/>
      <c r="I88" s="54"/>
      <c r="J88" s="55"/>
      <c r="K88" s="32"/>
      <c r="L88" s="54"/>
      <c r="M88" s="54"/>
      <c r="N88" s="54"/>
      <c r="O88" s="55"/>
    </row>
    <row r="89" spans="1:15" s="4" customFormat="1" x14ac:dyDescent="0.25">
      <c r="A89" s="33">
        <v>75</v>
      </c>
      <c r="B89" s="71" t="s">
        <v>94</v>
      </c>
      <c r="C89" s="51" t="s">
        <v>17</v>
      </c>
      <c r="D89" s="70">
        <v>2</v>
      </c>
      <c r="E89" s="52"/>
      <c r="F89" s="54"/>
      <c r="G89" s="54"/>
      <c r="H89" s="52"/>
      <c r="I89" s="54"/>
      <c r="J89" s="55"/>
      <c r="K89" s="32"/>
      <c r="L89" s="54"/>
      <c r="M89" s="54"/>
      <c r="N89" s="54"/>
      <c r="O89" s="55"/>
    </row>
    <row r="90" spans="1:15" s="4" customFormat="1" ht="12" x14ac:dyDescent="0.25">
      <c r="A90" s="65">
        <v>76</v>
      </c>
      <c r="B90" s="71" t="s">
        <v>95</v>
      </c>
      <c r="C90" s="51" t="s">
        <v>16</v>
      </c>
      <c r="D90" s="70">
        <v>2</v>
      </c>
      <c r="E90" s="52"/>
      <c r="F90" s="54"/>
      <c r="G90" s="54"/>
      <c r="H90" s="52"/>
      <c r="I90" s="54"/>
      <c r="J90" s="55"/>
      <c r="K90" s="32"/>
      <c r="L90" s="54"/>
      <c r="M90" s="54"/>
      <c r="N90" s="54"/>
      <c r="O90" s="55"/>
    </row>
    <row r="91" spans="1:15" s="4" customFormat="1" ht="146.25" x14ac:dyDescent="0.25">
      <c r="A91" s="33">
        <v>77</v>
      </c>
      <c r="B91" s="75" t="s">
        <v>97</v>
      </c>
      <c r="C91" s="51" t="s">
        <v>16</v>
      </c>
      <c r="D91" s="70">
        <v>2</v>
      </c>
      <c r="E91" s="52"/>
      <c r="F91" s="54"/>
      <c r="G91" s="54"/>
      <c r="H91" s="52"/>
      <c r="I91" s="54"/>
      <c r="J91" s="55"/>
      <c r="K91" s="32"/>
      <c r="L91" s="54"/>
      <c r="M91" s="54"/>
      <c r="N91" s="54"/>
      <c r="O91" s="55"/>
    </row>
    <row r="92" spans="1:15" s="4" customFormat="1" x14ac:dyDescent="0.25">
      <c r="A92" s="33">
        <v>78</v>
      </c>
      <c r="B92" s="71" t="s">
        <v>96</v>
      </c>
      <c r="C92" s="51" t="s">
        <v>16</v>
      </c>
      <c r="D92" s="70">
        <v>2</v>
      </c>
      <c r="E92" s="52"/>
      <c r="F92" s="54"/>
      <c r="G92" s="54"/>
      <c r="H92" s="52"/>
      <c r="I92" s="54"/>
      <c r="J92" s="55"/>
      <c r="K92" s="32"/>
      <c r="L92" s="54"/>
      <c r="M92" s="54"/>
      <c r="N92" s="54"/>
      <c r="O92" s="55"/>
    </row>
    <row r="93" spans="1:15" s="4" customFormat="1" ht="22.5" x14ac:dyDescent="0.25">
      <c r="A93" s="33">
        <v>79</v>
      </c>
      <c r="B93" s="68" t="s">
        <v>98</v>
      </c>
      <c r="C93" s="51" t="s">
        <v>16</v>
      </c>
      <c r="D93" s="70">
        <v>2</v>
      </c>
      <c r="E93" s="52"/>
      <c r="F93" s="54"/>
      <c r="G93" s="54"/>
      <c r="H93" s="52"/>
      <c r="I93" s="54"/>
      <c r="J93" s="55"/>
      <c r="K93" s="32"/>
      <c r="L93" s="54"/>
      <c r="M93" s="54"/>
      <c r="N93" s="54"/>
      <c r="O93" s="55"/>
    </row>
    <row r="94" spans="1:15" s="4" customFormat="1" ht="22.5" x14ac:dyDescent="0.25">
      <c r="A94" s="33">
        <v>80</v>
      </c>
      <c r="B94" s="83" t="s">
        <v>99</v>
      </c>
      <c r="C94" s="51" t="s">
        <v>16</v>
      </c>
      <c r="D94" s="70">
        <v>2</v>
      </c>
      <c r="E94" s="52"/>
      <c r="F94" s="54"/>
      <c r="G94" s="54"/>
      <c r="H94" s="52"/>
      <c r="I94" s="54"/>
      <c r="J94" s="55"/>
      <c r="K94" s="32"/>
      <c r="L94" s="54"/>
      <c r="M94" s="54"/>
      <c r="N94" s="54"/>
      <c r="O94" s="55"/>
    </row>
    <row r="95" spans="1:15" s="4" customFormat="1" ht="12" x14ac:dyDescent="0.25">
      <c r="A95" s="65">
        <v>81</v>
      </c>
      <c r="B95" s="66" t="s">
        <v>82</v>
      </c>
      <c r="C95" s="72"/>
      <c r="D95" s="52"/>
      <c r="E95" s="52"/>
      <c r="F95" s="52"/>
      <c r="G95" s="54"/>
      <c r="H95" s="52"/>
      <c r="I95" s="54"/>
      <c r="J95" s="55"/>
      <c r="K95" s="32"/>
      <c r="L95" s="54"/>
      <c r="M95" s="54"/>
      <c r="N95" s="54"/>
      <c r="O95" s="55"/>
    </row>
    <row r="96" spans="1:15" s="4" customFormat="1" ht="45" x14ac:dyDescent="0.25">
      <c r="A96" s="33">
        <v>82</v>
      </c>
      <c r="B96" s="68" t="s">
        <v>107</v>
      </c>
      <c r="C96" s="51" t="s">
        <v>16</v>
      </c>
      <c r="D96" s="51">
        <v>1</v>
      </c>
      <c r="E96" s="52"/>
      <c r="F96" s="54"/>
      <c r="G96" s="54"/>
      <c r="H96" s="52"/>
      <c r="I96" s="54"/>
      <c r="J96" s="55"/>
      <c r="K96" s="32"/>
      <c r="L96" s="54"/>
      <c r="M96" s="54"/>
      <c r="N96" s="54"/>
      <c r="O96" s="55"/>
    </row>
    <row r="97" spans="1:17" s="4" customFormat="1" x14ac:dyDescent="0.25">
      <c r="A97" s="33">
        <v>83</v>
      </c>
      <c r="B97" s="66" t="s">
        <v>72</v>
      </c>
      <c r="C97" s="72"/>
      <c r="D97" s="52"/>
      <c r="E97" s="52"/>
      <c r="F97" s="52"/>
      <c r="G97" s="54"/>
      <c r="H97" s="52"/>
      <c r="I97" s="54"/>
      <c r="J97" s="55"/>
      <c r="K97" s="32"/>
      <c r="L97" s="54"/>
      <c r="M97" s="54"/>
      <c r="N97" s="54"/>
      <c r="O97" s="55"/>
    </row>
    <row r="98" spans="1:17" s="4" customFormat="1" ht="22.5" x14ac:dyDescent="0.25">
      <c r="A98" s="33">
        <v>84</v>
      </c>
      <c r="B98" s="68" t="s">
        <v>74</v>
      </c>
      <c r="C98" s="51" t="s">
        <v>16</v>
      </c>
      <c r="D98" s="51">
        <v>2</v>
      </c>
      <c r="E98" s="52"/>
      <c r="F98" s="54"/>
      <c r="G98" s="54"/>
      <c r="H98" s="52"/>
      <c r="I98" s="54"/>
      <c r="J98" s="55"/>
      <c r="K98" s="32"/>
      <c r="L98" s="54"/>
      <c r="M98" s="54"/>
      <c r="N98" s="54"/>
      <c r="O98" s="55"/>
    </row>
    <row r="99" spans="1:17" s="4" customFormat="1" ht="33.75" x14ac:dyDescent="0.25">
      <c r="A99" s="33">
        <v>85</v>
      </c>
      <c r="B99" s="68" t="s">
        <v>73</v>
      </c>
      <c r="C99" s="51" t="s">
        <v>16</v>
      </c>
      <c r="D99" s="51">
        <v>2</v>
      </c>
      <c r="E99" s="52"/>
      <c r="F99" s="54"/>
      <c r="G99" s="54"/>
      <c r="H99" s="52"/>
      <c r="I99" s="54"/>
      <c r="J99" s="55"/>
      <c r="K99" s="32"/>
      <c r="L99" s="54"/>
      <c r="M99" s="54"/>
      <c r="N99" s="54"/>
      <c r="O99" s="55"/>
    </row>
    <row r="100" spans="1:17" s="4" customFormat="1" ht="12" x14ac:dyDescent="0.25">
      <c r="A100" s="65">
        <v>86</v>
      </c>
      <c r="B100" s="66" t="s">
        <v>108</v>
      </c>
      <c r="C100" s="72"/>
      <c r="D100" s="52"/>
      <c r="E100" s="52"/>
      <c r="F100" s="52"/>
      <c r="G100" s="54"/>
      <c r="H100" s="52"/>
      <c r="I100" s="54"/>
      <c r="J100" s="55"/>
      <c r="K100" s="32"/>
      <c r="L100" s="54"/>
      <c r="M100" s="54"/>
      <c r="N100" s="54"/>
      <c r="O100" s="55"/>
    </row>
    <row r="101" spans="1:17" s="4" customFormat="1" ht="22.5" x14ac:dyDescent="0.25">
      <c r="A101" s="33">
        <v>87</v>
      </c>
      <c r="B101" s="68" t="s">
        <v>80</v>
      </c>
      <c r="C101" s="51" t="s">
        <v>75</v>
      </c>
      <c r="D101" s="51">
        <v>1</v>
      </c>
      <c r="E101" s="52"/>
      <c r="F101" s="54"/>
      <c r="G101" s="54"/>
      <c r="H101" s="52"/>
      <c r="I101" s="54"/>
      <c r="J101" s="55"/>
      <c r="K101" s="32"/>
      <c r="L101" s="54"/>
      <c r="M101" s="54"/>
      <c r="N101" s="54"/>
      <c r="O101" s="55"/>
    </row>
    <row r="102" spans="1:17" s="4" customFormat="1" ht="34.5" thickBot="1" x14ac:dyDescent="0.3">
      <c r="A102" s="79">
        <v>88</v>
      </c>
      <c r="B102" s="80" t="s">
        <v>81</v>
      </c>
      <c r="C102" s="81" t="s">
        <v>75</v>
      </c>
      <c r="D102" s="81">
        <v>1</v>
      </c>
      <c r="E102" s="82"/>
      <c r="F102" s="29"/>
      <c r="G102" s="29"/>
      <c r="H102" s="82"/>
      <c r="I102" s="29"/>
      <c r="J102" s="30"/>
      <c r="K102" s="28"/>
      <c r="L102" s="29"/>
      <c r="M102" s="29"/>
      <c r="N102" s="29"/>
      <c r="O102" s="30"/>
    </row>
    <row r="103" spans="1:17" s="4" customFormat="1" ht="11.25" customHeight="1" x14ac:dyDescent="0.25">
      <c r="A103" s="99"/>
      <c r="B103" s="100"/>
      <c r="C103" s="100"/>
      <c r="D103" s="100"/>
      <c r="E103" s="100"/>
      <c r="F103" s="100"/>
      <c r="G103" s="100"/>
      <c r="H103" s="100"/>
      <c r="I103" s="100"/>
      <c r="J103" s="101"/>
      <c r="K103" s="34"/>
      <c r="L103" s="35"/>
      <c r="M103" s="35"/>
      <c r="N103" s="35"/>
      <c r="O103" s="47"/>
    </row>
    <row r="104" spans="1:17" s="4" customFormat="1" ht="11.25" customHeight="1" x14ac:dyDescent="0.25">
      <c r="A104" s="93"/>
      <c r="B104" s="94"/>
      <c r="C104" s="94"/>
      <c r="D104" s="94"/>
      <c r="E104" s="94"/>
      <c r="F104" s="94"/>
      <c r="G104" s="94"/>
      <c r="H104" s="94"/>
      <c r="I104" s="94"/>
      <c r="J104" s="95"/>
      <c r="K104" s="36"/>
      <c r="L104" s="37"/>
      <c r="M104" s="37"/>
      <c r="N104" s="37"/>
      <c r="O104" s="48"/>
      <c r="Q104" s="7"/>
    </row>
    <row r="105" spans="1:17" s="4" customFormat="1" ht="12" customHeight="1" thickBot="1" x14ac:dyDescent="0.3">
      <c r="A105" s="96"/>
      <c r="B105" s="97"/>
      <c r="C105" s="97"/>
      <c r="D105" s="97"/>
      <c r="E105" s="97"/>
      <c r="F105" s="97"/>
      <c r="G105" s="97"/>
      <c r="H105" s="97"/>
      <c r="I105" s="97"/>
      <c r="J105" s="98"/>
      <c r="K105" s="38"/>
      <c r="L105" s="39"/>
      <c r="M105" s="39"/>
      <c r="N105" s="39"/>
      <c r="O105" s="49"/>
    </row>
    <row r="106" spans="1:17" s="4" customFormat="1" ht="12.75" thickBot="1" x14ac:dyDescent="0.3">
      <c r="A106" s="40"/>
      <c r="B106" s="41"/>
      <c r="C106" s="42"/>
      <c r="D106" s="43"/>
      <c r="E106" s="43"/>
      <c r="F106" s="43"/>
      <c r="G106" s="44"/>
      <c r="H106" s="44"/>
      <c r="I106" s="41"/>
      <c r="J106" s="45" t="s">
        <v>76</v>
      </c>
      <c r="K106" s="126"/>
      <c r="L106" s="127"/>
      <c r="M106" s="127"/>
      <c r="N106" s="127"/>
      <c r="O106" s="128"/>
    </row>
    <row r="107" spans="1:17" s="4" customFormat="1" ht="12.75" thickBot="1" x14ac:dyDescent="0.3">
      <c r="A107" s="40"/>
      <c r="B107" s="41"/>
      <c r="C107" s="42"/>
      <c r="D107" s="43"/>
      <c r="E107" s="43"/>
      <c r="F107" s="43"/>
      <c r="G107" s="44"/>
      <c r="H107" s="44"/>
      <c r="I107" s="41"/>
      <c r="J107" s="46" t="s">
        <v>77</v>
      </c>
      <c r="K107" s="129"/>
      <c r="L107" s="130"/>
      <c r="M107" s="130"/>
      <c r="N107" s="130"/>
      <c r="O107" s="131"/>
    </row>
    <row r="108" spans="1:17" s="4" customFormat="1" ht="12.75" thickBot="1" x14ac:dyDescent="0.3">
      <c r="A108" s="40"/>
      <c r="B108" s="41"/>
      <c r="C108" s="42"/>
      <c r="D108" s="43"/>
      <c r="E108" s="43"/>
      <c r="F108" s="43"/>
      <c r="G108" s="44"/>
      <c r="H108" s="44"/>
      <c r="I108" s="41"/>
      <c r="J108" s="45" t="s">
        <v>78</v>
      </c>
      <c r="K108" s="126"/>
      <c r="L108" s="127"/>
      <c r="M108" s="127"/>
      <c r="N108" s="127"/>
      <c r="O108" s="128"/>
    </row>
    <row r="109" spans="1:17" s="4" customFormat="1" x14ac:dyDescent="0.25">
      <c r="A109" s="25"/>
      <c r="B109" s="84" t="s">
        <v>51</v>
      </c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7"/>
    </row>
    <row r="110" spans="1:17" s="4" customFormat="1" ht="11.25" customHeight="1" x14ac:dyDescent="0.25">
      <c r="A110" s="25"/>
      <c r="B110" s="87" t="s">
        <v>113</v>
      </c>
      <c r="C110" s="87"/>
      <c r="D110" s="87"/>
      <c r="E110" s="87"/>
      <c r="F110" s="87"/>
      <c r="G110" s="87"/>
      <c r="H110" s="87"/>
      <c r="I110" s="87"/>
      <c r="J110" s="25"/>
      <c r="K110" s="26"/>
      <c r="L110" s="26"/>
      <c r="M110" s="26"/>
      <c r="N110" s="26"/>
      <c r="O110" s="27"/>
    </row>
    <row r="111" spans="1:17" s="4" customFormat="1" ht="22.5" customHeight="1" x14ac:dyDescent="0.25">
      <c r="A111" s="25"/>
      <c r="B111" s="88" t="s">
        <v>114</v>
      </c>
      <c r="C111" s="88"/>
      <c r="D111" s="88"/>
      <c r="E111" s="88"/>
      <c r="F111" s="88"/>
      <c r="G111" s="88"/>
      <c r="H111" s="88"/>
      <c r="I111" s="88"/>
      <c r="J111" s="25"/>
      <c r="K111" s="26"/>
      <c r="L111" s="26"/>
      <c r="M111" s="26"/>
      <c r="N111" s="26"/>
      <c r="O111" s="27"/>
    </row>
    <row r="112" spans="1:17" s="4" customFormat="1" x14ac:dyDescent="0.25">
      <c r="A112" s="25"/>
      <c r="B112" s="87"/>
      <c r="C112" s="87"/>
      <c r="D112" s="87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7"/>
    </row>
    <row r="113" spans="1:19" s="4" customFormat="1" ht="22.5" customHeight="1" x14ac:dyDescent="0.25">
      <c r="A113" s="25"/>
      <c r="B113" s="134"/>
      <c r="C113" s="134"/>
      <c r="D113" s="134"/>
      <c r="E113" s="132"/>
      <c r="F113" s="132"/>
      <c r="G113" s="132"/>
      <c r="H113" s="132"/>
      <c r="I113" s="132"/>
      <c r="J113" s="132"/>
      <c r="K113" s="133"/>
      <c r="L113" s="133"/>
      <c r="M113" s="133"/>
      <c r="N113" s="26"/>
      <c r="O113" s="27"/>
    </row>
    <row r="114" spans="1:19" s="4" customFormat="1" ht="24" customHeight="1" x14ac:dyDescent="0.25">
      <c r="A114" s="25"/>
      <c r="B114" s="134"/>
      <c r="C114" s="134"/>
      <c r="D114" s="134"/>
      <c r="E114" s="134"/>
      <c r="F114" s="134"/>
      <c r="G114" s="134"/>
      <c r="H114" s="134"/>
      <c r="I114" s="132"/>
      <c r="J114" s="132"/>
      <c r="K114" s="133"/>
      <c r="L114" s="133"/>
      <c r="M114" s="133"/>
      <c r="N114" s="26"/>
      <c r="O114" s="27"/>
    </row>
    <row r="115" spans="1:19" s="4" customFormat="1" ht="21.75" customHeight="1" x14ac:dyDescent="0.25">
      <c r="A115" s="25"/>
      <c r="B115" s="134"/>
      <c r="C115" s="134"/>
      <c r="D115" s="134"/>
      <c r="E115" s="134"/>
      <c r="F115" s="134"/>
      <c r="G115" s="134"/>
      <c r="H115" s="134"/>
      <c r="I115" s="132"/>
      <c r="J115" s="132"/>
      <c r="K115" s="133"/>
      <c r="L115" s="133"/>
      <c r="M115" s="133"/>
      <c r="N115" s="26"/>
      <c r="O115" s="27"/>
    </row>
    <row r="116" spans="1:19" s="4" customFormat="1" x14ac:dyDescent="0.25">
      <c r="A116" s="25"/>
      <c r="B116" s="132"/>
      <c r="C116" s="132"/>
      <c r="D116" s="132"/>
      <c r="E116" s="132"/>
      <c r="F116" s="132"/>
      <c r="G116" s="132"/>
      <c r="H116" s="132"/>
      <c r="I116" s="132"/>
      <c r="J116" s="132"/>
      <c r="K116" s="133"/>
      <c r="L116" s="133"/>
      <c r="M116" s="133"/>
      <c r="N116" s="26"/>
      <c r="O116" s="27"/>
    </row>
    <row r="117" spans="1:19" s="4" customFormat="1" x14ac:dyDescent="0.25">
      <c r="A117" s="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9" s="4" customFormat="1" x14ac:dyDescent="0.25">
      <c r="A118" s="6"/>
      <c r="B118" s="25"/>
      <c r="C118" s="85"/>
      <c r="D118" s="85"/>
      <c r="E118" s="86"/>
      <c r="F118" s="85"/>
      <c r="G118" s="85"/>
      <c r="H118" s="85"/>
      <c r="I118" s="7"/>
      <c r="J118" s="7"/>
      <c r="K118" s="7"/>
      <c r="L118" s="7"/>
      <c r="M118" s="7"/>
      <c r="N118" s="7"/>
      <c r="O118" s="7"/>
    </row>
    <row r="119" spans="1:19" s="4" customFormat="1" x14ac:dyDescent="0.25">
      <c r="A119" s="6"/>
      <c r="B119" s="3"/>
      <c r="C119" s="85"/>
      <c r="D119" s="85"/>
      <c r="E119" s="85"/>
      <c r="F119" s="85"/>
      <c r="G119" s="85"/>
      <c r="H119" s="85"/>
      <c r="I119" s="7"/>
      <c r="J119" s="7"/>
      <c r="K119" s="7"/>
      <c r="L119" s="7"/>
      <c r="M119" s="7"/>
      <c r="N119" s="7"/>
      <c r="O119" s="7"/>
    </row>
    <row r="120" spans="1:19" s="4" customFormat="1" x14ac:dyDescent="0.25">
      <c r="A120" s="6"/>
      <c r="B120" s="25"/>
      <c r="C120" s="86"/>
      <c r="D120" s="85"/>
      <c r="E120" s="85"/>
      <c r="F120" s="85"/>
      <c r="G120" s="85"/>
      <c r="H120" s="85"/>
      <c r="I120" s="7"/>
      <c r="J120" s="7"/>
      <c r="K120" s="7"/>
      <c r="L120" s="7"/>
      <c r="M120" s="7"/>
      <c r="N120" s="7"/>
      <c r="O120" s="7"/>
    </row>
    <row r="121" spans="1:19" s="4" customFormat="1" x14ac:dyDescent="0.25">
      <c r="A121" s="6"/>
      <c r="B121" s="25"/>
      <c r="C121" s="86"/>
      <c r="D121" s="85"/>
      <c r="E121" s="85"/>
      <c r="F121" s="85"/>
      <c r="G121" s="85"/>
      <c r="H121" s="85"/>
      <c r="I121" s="7"/>
      <c r="J121" s="7"/>
      <c r="K121" s="7"/>
      <c r="L121" s="7"/>
      <c r="M121" s="7"/>
      <c r="N121" s="7"/>
      <c r="O121" s="7"/>
    </row>
    <row r="122" spans="1:19" s="4" customFormat="1" x14ac:dyDescent="0.25">
      <c r="A122" s="6"/>
      <c r="B122" s="3"/>
      <c r="C122" s="85"/>
      <c r="D122" s="85"/>
      <c r="E122" s="85"/>
      <c r="F122" s="85"/>
      <c r="G122" s="85"/>
      <c r="H122" s="85"/>
      <c r="I122" s="7"/>
      <c r="J122" s="7"/>
      <c r="K122" s="7"/>
      <c r="L122" s="7"/>
      <c r="M122" s="7"/>
      <c r="N122" s="7"/>
      <c r="O122" s="7"/>
    </row>
    <row r="123" spans="1:19" s="4" customFormat="1" x14ac:dyDescent="0.25">
      <c r="A123" s="6"/>
      <c r="B123" s="25"/>
      <c r="C123" s="85"/>
      <c r="D123" s="85"/>
      <c r="E123" s="86"/>
      <c r="F123" s="85"/>
      <c r="G123" s="85"/>
      <c r="H123" s="85"/>
      <c r="I123" s="7"/>
      <c r="J123" s="7"/>
      <c r="K123" s="7"/>
      <c r="L123" s="7"/>
      <c r="M123" s="7"/>
      <c r="N123" s="7"/>
      <c r="O123" s="7"/>
    </row>
    <row r="124" spans="1:19" s="4" customFormat="1" x14ac:dyDescent="0.25">
      <c r="A124" s="6"/>
      <c r="B124" s="25"/>
      <c r="C124" s="85"/>
      <c r="D124" s="85"/>
      <c r="E124" s="85"/>
      <c r="F124" s="85"/>
      <c r="G124" s="85"/>
      <c r="H124" s="85"/>
      <c r="I124" s="7"/>
      <c r="J124" s="7"/>
      <c r="K124" s="7"/>
      <c r="L124" s="7"/>
      <c r="M124" s="7"/>
      <c r="N124" s="7"/>
      <c r="O124" s="7"/>
    </row>
    <row r="125" spans="1:19" s="4" customFormat="1" x14ac:dyDescent="0.25">
      <c r="A125" s="6"/>
      <c r="B125" s="3"/>
      <c r="C125" s="85"/>
      <c r="D125" s="85"/>
      <c r="E125" s="85"/>
      <c r="F125" s="85"/>
      <c r="G125" s="85"/>
      <c r="H125" s="85"/>
      <c r="I125" s="7"/>
      <c r="J125" s="7"/>
      <c r="K125" s="7"/>
      <c r="L125" s="7"/>
      <c r="M125" s="7"/>
      <c r="N125" s="7"/>
      <c r="O125" s="7"/>
    </row>
    <row r="126" spans="1:19" s="4" customForma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8"/>
      <c r="P126" s="8"/>
      <c r="Q126" s="8"/>
      <c r="R126" s="8"/>
      <c r="S126" s="8"/>
    </row>
    <row r="127" spans="1:19" s="4" customFormat="1" x14ac:dyDescent="0.2">
      <c r="A127" s="24"/>
      <c r="B127" s="17"/>
      <c r="C127" s="14"/>
      <c r="D127" s="14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8"/>
      <c r="P127" s="8"/>
      <c r="Q127" s="8"/>
      <c r="R127" s="8"/>
      <c r="S127" s="8"/>
    </row>
    <row r="128" spans="1:19" s="4" customFormat="1" x14ac:dyDescent="0.2">
      <c r="A128" s="16"/>
      <c r="B128" s="17"/>
      <c r="C128" s="14"/>
      <c r="D128" s="14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8"/>
      <c r="P128" s="8"/>
      <c r="Q128" s="8"/>
      <c r="R128" s="8"/>
      <c r="S128" s="8"/>
    </row>
    <row r="129" spans="1:19" s="4" customFormat="1" x14ac:dyDescent="0.2">
      <c r="A129" s="16"/>
      <c r="B129" s="17"/>
      <c r="C129" s="14"/>
      <c r="D129" s="14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8"/>
      <c r="P129" s="8"/>
      <c r="Q129" s="8"/>
      <c r="R129" s="8"/>
      <c r="S129" s="8"/>
    </row>
    <row r="130" spans="1:19" s="4" customFormat="1" x14ac:dyDescent="0.2">
      <c r="A130" s="16"/>
      <c r="B130" s="17"/>
      <c r="C130" s="14"/>
      <c r="D130" s="14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8"/>
      <c r="P130" s="8"/>
      <c r="Q130" s="8"/>
      <c r="R130" s="8"/>
      <c r="S130" s="8"/>
    </row>
    <row r="131" spans="1:19" s="4" customFormat="1" x14ac:dyDescent="0.2">
      <c r="A131" s="16"/>
      <c r="B131" s="17"/>
      <c r="C131" s="14"/>
      <c r="D131" s="14"/>
      <c r="E131" s="10"/>
      <c r="F131" s="10"/>
      <c r="G131" s="10"/>
      <c r="H131" s="10"/>
      <c r="I131" s="10"/>
      <c r="J131" s="10"/>
      <c r="K131" s="10"/>
      <c r="L131" s="10"/>
      <c r="M131" s="10"/>
      <c r="N131" s="3"/>
      <c r="O131" s="8"/>
      <c r="P131" s="8"/>
      <c r="Q131" s="8"/>
      <c r="R131" s="8"/>
      <c r="S131" s="8"/>
    </row>
    <row r="132" spans="1:19" s="4" customFormat="1" x14ac:dyDescent="0.2">
      <c r="A132" s="16"/>
      <c r="B132" s="17"/>
      <c r="C132" s="14"/>
      <c r="D132" s="14"/>
      <c r="E132" s="10"/>
      <c r="F132" s="10"/>
      <c r="G132" s="10"/>
      <c r="H132" s="3"/>
      <c r="I132" s="10"/>
      <c r="J132" s="10"/>
      <c r="K132" s="10"/>
      <c r="L132" s="12"/>
      <c r="M132" s="10"/>
      <c r="N132" s="10"/>
      <c r="R132" s="8"/>
    </row>
    <row r="133" spans="1:19" s="4" customFormat="1" x14ac:dyDescent="0.2">
      <c r="A133" s="16"/>
      <c r="B133" s="17"/>
      <c r="C133" s="14"/>
      <c r="D133" s="14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1"/>
      <c r="P133" s="8"/>
      <c r="Q133" s="8"/>
      <c r="R133" s="8"/>
    </row>
    <row r="134" spans="1:19" s="4" customFormat="1" x14ac:dyDescent="0.2">
      <c r="A134" s="15"/>
      <c r="B134" s="18"/>
      <c r="C134" s="13"/>
      <c r="D134" s="13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9" s="4" customFormat="1" x14ac:dyDescent="0.2">
      <c r="A135" s="13"/>
      <c r="B135" s="19"/>
      <c r="C135" s="13"/>
      <c r="D135" s="13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s="4" customFormat="1" x14ac:dyDescent="0.2">
      <c r="A136" s="8"/>
      <c r="B136" s="9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s="4" customFormat="1" x14ac:dyDescent="0.25">
      <c r="A137" s="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9" s="4" customFormat="1" x14ac:dyDescent="0.25">
      <c r="A138" s="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1:19" s="4" customFormat="1" x14ac:dyDescent="0.25">
      <c r="A139" s="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1:19" s="4" customFormat="1" x14ac:dyDescent="0.25">
      <c r="A140" s="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9" s="4" customFormat="1" x14ac:dyDescent="0.25">
      <c r="A141" s="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9" s="4" customFormat="1" x14ac:dyDescent="0.25">
      <c r="A142" s="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9" s="4" customFormat="1" x14ac:dyDescent="0.25">
      <c r="A143" s="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9" s="4" customFormat="1" x14ac:dyDescent="0.25">
      <c r="A144" s="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 s="4" customFormat="1" x14ac:dyDescent="0.25">
      <c r="A145" s="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5" s="4" customFormat="1" x14ac:dyDescent="0.25">
      <c r="A146" s="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 s="4" customFormat="1" x14ac:dyDescent="0.25">
      <c r="A147" s="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1:15" s="4" customFormat="1" x14ac:dyDescent="0.25">
      <c r="A148" s="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1:15" s="4" customFormat="1" x14ac:dyDescent="0.25">
      <c r="A149" s="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 s="4" customFormat="1" x14ac:dyDescent="0.25">
      <c r="A150" s="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 s="4" customFormat="1" x14ac:dyDescent="0.25">
      <c r="A151" s="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 s="4" customFormat="1" x14ac:dyDescent="0.25">
      <c r="A152" s="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1:15" s="4" customFormat="1" x14ac:dyDescent="0.25">
      <c r="A153" s="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1:15" s="4" customFormat="1" x14ac:dyDescent="0.25">
      <c r="A154" s="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1:15" s="4" customFormat="1" x14ac:dyDescent="0.25">
      <c r="A155" s="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s="4" customFormat="1" x14ac:dyDescent="0.25">
      <c r="A156" s="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 s="4" customFormat="1" x14ac:dyDescent="0.25">
      <c r="A157" s="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1:15" s="4" customFormat="1" x14ac:dyDescent="0.25">
      <c r="A158" s="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 s="4" customFormat="1" x14ac:dyDescent="0.25">
      <c r="A159" s="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 s="4" customFormat="1" x14ac:dyDescent="0.25">
      <c r="A160" s="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1:15" s="4" customFormat="1" x14ac:dyDescent="0.25">
      <c r="A161" s="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1:15" s="4" customFormat="1" x14ac:dyDescent="0.25">
      <c r="A162" s="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 s="4" customFormat="1" x14ac:dyDescent="0.25">
      <c r="A163" s="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s="4" customFormat="1" x14ac:dyDescent="0.25">
      <c r="A164" s="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 s="4" customFormat="1" x14ac:dyDescent="0.25">
      <c r="A165" s="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5" s="4" customFormat="1" x14ac:dyDescent="0.25">
      <c r="A166" s="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spans="1:15" s="4" customFormat="1" x14ac:dyDescent="0.25">
      <c r="A167" s="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 s="4" customFormat="1" x14ac:dyDescent="0.25">
      <c r="A168" s="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spans="1:15" s="4" customFormat="1" x14ac:dyDescent="0.25">
      <c r="A169" s="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spans="1:15" s="4" customFormat="1" x14ac:dyDescent="0.25">
      <c r="A170" s="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spans="1:15" s="4" customFormat="1" x14ac:dyDescent="0.25">
      <c r="A171" s="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spans="1:15" s="4" customFormat="1" x14ac:dyDescent="0.25">
      <c r="A172" s="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1:15" s="4" customFormat="1" x14ac:dyDescent="0.25">
      <c r="A173" s="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 spans="1:15" s="4" customFormat="1" x14ac:dyDescent="0.25">
      <c r="A174" s="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1:15" s="4" customFormat="1" x14ac:dyDescent="0.25">
      <c r="A175" s="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spans="1:15" s="4" customFormat="1" x14ac:dyDescent="0.25">
      <c r="A176" s="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 s="4" customFormat="1" x14ac:dyDescent="0.25">
      <c r="A177" s="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spans="1:15" s="4" customFormat="1" x14ac:dyDescent="0.25">
      <c r="A178" s="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 s="4" customFormat="1" x14ac:dyDescent="0.25">
      <c r="A179" s="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1:15" s="4" customFormat="1" x14ac:dyDescent="0.25">
      <c r="A180" s="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 s="4" customFormat="1" x14ac:dyDescent="0.25">
      <c r="A181" s="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1:15" s="4" customFormat="1" x14ac:dyDescent="0.25">
      <c r="A182" s="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 s="4" customFormat="1" x14ac:dyDescent="0.25">
      <c r="A183" s="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s="4" customFormat="1" x14ac:dyDescent="0.25">
      <c r="A184" s="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 s="4" customFormat="1" x14ac:dyDescent="0.25">
      <c r="A185" s="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1:15" s="4" customFormat="1" x14ac:dyDescent="0.25">
      <c r="A186" s="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 s="4" customFormat="1" x14ac:dyDescent="0.25">
      <c r="A187" s="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1:15" s="4" customFormat="1" x14ac:dyDescent="0.25">
      <c r="A188" s="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s="4" customFormat="1" x14ac:dyDescent="0.25">
      <c r="A189" s="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 s="4" customFormat="1" x14ac:dyDescent="0.25">
      <c r="A190" s="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 s="4" customFormat="1" x14ac:dyDescent="0.25">
      <c r="A191" s="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s="4" customFormat="1" x14ac:dyDescent="0.25">
      <c r="A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 s="4" customFormat="1" x14ac:dyDescent="0.25">
      <c r="A193" s="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s="4" customFormat="1" x14ac:dyDescent="0.25">
      <c r="A194" s="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s="4" customFormat="1" x14ac:dyDescent="0.25">
      <c r="A195" s="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s="4" customFormat="1" x14ac:dyDescent="0.25">
      <c r="A196" s="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1:15" s="4" customFormat="1" x14ac:dyDescent="0.25">
      <c r="A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 s="4" customFormat="1" x14ac:dyDescent="0.25">
      <c r="A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1:15" s="4" customFormat="1" x14ac:dyDescent="0.25">
      <c r="A199" s="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 s="4" customFormat="1" x14ac:dyDescent="0.25">
      <c r="A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s="4" customFormat="1" x14ac:dyDescent="0.25">
      <c r="A201" s="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 s="4" customFormat="1" x14ac:dyDescent="0.25">
      <c r="A202" s="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spans="1:15" s="4" customFormat="1" x14ac:dyDescent="0.25">
      <c r="A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 s="4" customFormat="1" x14ac:dyDescent="0.25">
      <c r="A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 s="4" customFormat="1" x14ac:dyDescent="0.25">
      <c r="A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1:15" s="4" customFormat="1" x14ac:dyDescent="0.25">
      <c r="A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 s="4" customFormat="1" x14ac:dyDescent="0.25">
      <c r="A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s="4" customFormat="1" x14ac:dyDescent="0.25">
      <c r="A208" s="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1:15" s="4" customFormat="1" x14ac:dyDescent="0.25">
      <c r="A209" s="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 s="4" customFormat="1" x14ac:dyDescent="0.25">
      <c r="A210" s="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s="4" customFormat="1" x14ac:dyDescent="0.25">
      <c r="A211" s="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s="4" customFormat="1" x14ac:dyDescent="0.25">
      <c r="A212" s="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s="4" customFormat="1" x14ac:dyDescent="0.25">
      <c r="A213" s="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 s="4" customFormat="1" x14ac:dyDescent="0.25">
      <c r="A214" s="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 s="4" customFormat="1" x14ac:dyDescent="0.25">
      <c r="A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 s="4" customFormat="1" x14ac:dyDescent="0.25">
      <c r="A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s="4" customFormat="1" x14ac:dyDescent="0.25">
      <c r="A217" s="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 s="4" customFormat="1" x14ac:dyDescent="0.25">
      <c r="A218" s="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spans="1:15" s="4" customFormat="1" x14ac:dyDescent="0.25">
      <c r="A219" s="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spans="1:15" s="4" customFormat="1" x14ac:dyDescent="0.25">
      <c r="A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 s="4" customFormat="1" x14ac:dyDescent="0.25">
      <c r="A221" s="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s="4" customFormat="1" x14ac:dyDescent="0.25">
      <c r="A222" s="6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 s="4" customFormat="1" x14ac:dyDescent="0.25">
      <c r="A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s="4" customFormat="1" x14ac:dyDescent="0.25">
      <c r="A224" s="6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s="4" customFormat="1" x14ac:dyDescent="0.25">
      <c r="A225" s="6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s="4" customFormat="1" x14ac:dyDescent="0.25">
      <c r="A226" s="6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 s="4" customFormat="1" x14ac:dyDescent="0.25">
      <c r="A227" s="6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15" s="4" customFormat="1" x14ac:dyDescent="0.25">
      <c r="A228" s="6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 s="4" customFormat="1" x14ac:dyDescent="0.25">
      <c r="A229" s="6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15" s="4" customFormat="1" x14ac:dyDescent="0.25">
      <c r="A230" s="6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 s="4" customFormat="1" x14ac:dyDescent="0.25">
      <c r="A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 s="4" customFormat="1" x14ac:dyDescent="0.25">
      <c r="A232" s="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 s="4" customFormat="1" x14ac:dyDescent="0.25">
      <c r="A233" s="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 s="4" customFormat="1" x14ac:dyDescent="0.25">
      <c r="A234" s="6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spans="1:15" s="4" customFormat="1" x14ac:dyDescent="0.25">
      <c r="A235" s="6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spans="1:15" s="4" customFormat="1" x14ac:dyDescent="0.25">
      <c r="A236" s="6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spans="1:15" s="4" customFormat="1" x14ac:dyDescent="0.25">
      <c r="A237" s="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spans="1:15" s="4" customFormat="1" x14ac:dyDescent="0.25">
      <c r="A238" s="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spans="1:15" s="4" customFormat="1" x14ac:dyDescent="0.25">
      <c r="A239" s="6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spans="1:15" s="4" customFormat="1" x14ac:dyDescent="0.25">
      <c r="A240" s="6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s="4" customFormat="1" x14ac:dyDescent="0.25">
      <c r="A241" s="6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spans="1:15" s="4" customFormat="1" x14ac:dyDescent="0.25">
      <c r="A242" s="6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1:15" s="4" customFormat="1" x14ac:dyDescent="0.25">
      <c r="A243" s="6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 spans="1:15" s="4" customFormat="1" x14ac:dyDescent="0.25">
      <c r="A244" s="6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spans="1:15" s="4" customFormat="1" x14ac:dyDescent="0.25">
      <c r="A245" s="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 spans="1:15" s="4" customFormat="1" x14ac:dyDescent="0.25">
      <c r="A246" s="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spans="1:15" s="4" customFormat="1" x14ac:dyDescent="0.25">
      <c r="A247" s="6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 spans="1:15" s="4" customFormat="1" x14ac:dyDescent="0.25">
      <c r="A248" s="6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spans="1:15" s="4" customFormat="1" x14ac:dyDescent="0.25">
      <c r="A249" s="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 spans="1:15" s="4" customFormat="1" x14ac:dyDescent="0.25">
      <c r="A250" s="6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s="4" customFormat="1" x14ac:dyDescent="0.25">
      <c r="A251" s="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s="4" customFormat="1" x14ac:dyDescent="0.25">
      <c r="A252" s="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 spans="1:15" s="4" customFormat="1" x14ac:dyDescent="0.25">
      <c r="A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 spans="1:15" s="4" customFormat="1" x14ac:dyDescent="0.25">
      <c r="A254" s="6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spans="1:15" s="4" customFormat="1" x14ac:dyDescent="0.25">
      <c r="A255" s="6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spans="1:15" s="4" customFormat="1" x14ac:dyDescent="0.25">
      <c r="A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spans="1:15" s="4" customFormat="1" x14ac:dyDescent="0.25">
      <c r="A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spans="1:15" s="4" customFormat="1" x14ac:dyDescent="0.25">
      <c r="A258" s="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</row>
    <row r="259" spans="1:15" s="4" customFormat="1" x14ac:dyDescent="0.25">
      <c r="A259" s="6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spans="1:15" s="4" customFormat="1" x14ac:dyDescent="0.25">
      <c r="A260" s="6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spans="1:15" s="4" customFormat="1" x14ac:dyDescent="0.25">
      <c r="A261" s="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spans="1:15" s="4" customFormat="1" x14ac:dyDescent="0.25">
      <c r="A262" s="6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spans="1:15" s="4" customFormat="1" x14ac:dyDescent="0.25">
      <c r="A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spans="1:15" s="4" customFormat="1" x14ac:dyDescent="0.25">
      <c r="A264" s="6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spans="1:15" s="4" customFormat="1" x14ac:dyDescent="0.25">
      <c r="A265" s="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spans="1:15" s="4" customFormat="1" x14ac:dyDescent="0.25">
      <c r="A266" s="6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spans="1:15" s="4" customFormat="1" x14ac:dyDescent="0.25">
      <c r="A267" s="6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 spans="1:15" s="4" customFormat="1" x14ac:dyDescent="0.25">
      <c r="A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spans="1:15" s="4" customFormat="1" x14ac:dyDescent="0.25">
      <c r="A269" s="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spans="1:15" s="4" customFormat="1" x14ac:dyDescent="0.25">
      <c r="A270" s="6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spans="1:15" s="4" customFormat="1" x14ac:dyDescent="0.25">
      <c r="A271" s="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spans="1:15" s="4" customFormat="1" x14ac:dyDescent="0.25">
      <c r="A272" s="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spans="1:15" s="4" customFormat="1" x14ac:dyDescent="0.25">
      <c r="A273" s="6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spans="1:15" s="4" customFormat="1" x14ac:dyDescent="0.25">
      <c r="A274" s="6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spans="1:15" s="4" customFormat="1" x14ac:dyDescent="0.25">
      <c r="A275" s="6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spans="1:15" s="4" customFormat="1" x14ac:dyDescent="0.25">
      <c r="A276" s="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spans="1:15" s="4" customFormat="1" x14ac:dyDescent="0.25">
      <c r="A277" s="6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spans="1:15" s="4" customFormat="1" x14ac:dyDescent="0.25">
      <c r="A278" s="6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spans="1:15" s="4" customFormat="1" x14ac:dyDescent="0.25">
      <c r="A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spans="1:15" s="4" customFormat="1" x14ac:dyDescent="0.25">
      <c r="A280" s="6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spans="1:15" s="4" customFormat="1" x14ac:dyDescent="0.25">
      <c r="A281" s="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spans="1:15" s="4" customFormat="1" x14ac:dyDescent="0.25">
      <c r="A282" s="6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spans="1:15" s="4" customFormat="1" x14ac:dyDescent="0.25">
      <c r="A283" s="6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spans="1:15" s="4" customFormat="1" x14ac:dyDescent="0.25">
      <c r="A284" s="6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spans="1:15" s="4" customFormat="1" x14ac:dyDescent="0.25">
      <c r="A285" s="6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spans="1:15" s="4" customFormat="1" x14ac:dyDescent="0.25">
      <c r="A286" s="6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spans="1:15" s="4" customFormat="1" x14ac:dyDescent="0.25">
      <c r="A287" s="6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15" s="4" customFormat="1" x14ac:dyDescent="0.25">
      <c r="A288" s="6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spans="1:15" s="4" customFormat="1" x14ac:dyDescent="0.25">
      <c r="A289" s="6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 s="4" customFormat="1" x14ac:dyDescent="0.25">
      <c r="A290" s="6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spans="1:15" s="4" customFormat="1" x14ac:dyDescent="0.25">
      <c r="A291" s="6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 s="4" customFormat="1" x14ac:dyDescent="0.25">
      <c r="A292" s="6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 s="4" customFormat="1" x14ac:dyDescent="0.25">
      <c r="A293" s="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 s="4" customFormat="1" x14ac:dyDescent="0.25">
      <c r="A294" s="6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spans="1:15" s="4" customFormat="1" x14ac:dyDescent="0.25">
      <c r="A295" s="6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 s="4" customFormat="1" x14ac:dyDescent="0.25">
      <c r="A296" s="6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 s="4" customFormat="1" x14ac:dyDescent="0.25">
      <c r="A297" s="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 s="4" customFormat="1" x14ac:dyDescent="0.25">
      <c r="A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 s="4" customFormat="1" x14ac:dyDescent="0.25">
      <c r="A299" s="6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spans="1:15" s="4" customFormat="1" x14ac:dyDescent="0.25">
      <c r="A300" s="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 s="4" customFormat="1" x14ac:dyDescent="0.25">
      <c r="A301" s="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spans="1:15" s="4" customFormat="1" x14ac:dyDescent="0.25">
      <c r="A302" s="6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 s="4" customFormat="1" x14ac:dyDescent="0.25">
      <c r="A303" s="6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spans="1:15" s="4" customFormat="1" x14ac:dyDescent="0.25">
      <c r="A304" s="6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spans="1:15" s="4" customFormat="1" x14ac:dyDescent="0.25">
      <c r="A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 s="4" customFormat="1" x14ac:dyDescent="0.25">
      <c r="A306" s="6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 s="4" customFormat="1" x14ac:dyDescent="0.25">
      <c r="A307" s="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 s="4" customFormat="1" x14ac:dyDescent="0.25">
      <c r="A308" s="6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s="4" customFormat="1" x14ac:dyDescent="0.25">
      <c r="A309" s="6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s="4" customFormat="1" x14ac:dyDescent="0.25">
      <c r="A310" s="6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 s="4" customFormat="1" x14ac:dyDescent="0.25">
      <c r="A311" s="6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spans="1:15" s="4" customFormat="1" x14ac:dyDescent="0.25">
      <c r="A312" s="6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 s="4" customFormat="1" x14ac:dyDescent="0.25">
      <c r="A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spans="1:15" s="4" customFormat="1" x14ac:dyDescent="0.25">
      <c r="A314" s="6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 s="4" customFormat="1" x14ac:dyDescent="0.25">
      <c r="A315" s="6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spans="1:15" s="4" customFormat="1" x14ac:dyDescent="0.25">
      <c r="A316" s="6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 s="4" customFormat="1" x14ac:dyDescent="0.25">
      <c r="A317" s="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spans="1:15" s="4" customFormat="1" x14ac:dyDescent="0.25">
      <c r="A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 s="4" customFormat="1" x14ac:dyDescent="0.25">
      <c r="A319" s="6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15" s="4" customFormat="1" x14ac:dyDescent="0.25">
      <c r="A320" s="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4" customFormat="1" x14ac:dyDescent="0.25">
      <c r="A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 s="4" customFormat="1" x14ac:dyDescent="0.25">
      <c r="A322" s="6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 s="4" customFormat="1" x14ac:dyDescent="0.25">
      <c r="A323" s="6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 s="4" customFormat="1" x14ac:dyDescent="0.25">
      <c r="A324" s="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spans="1:15" s="4" customFormat="1" x14ac:dyDescent="0.25">
      <c r="A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spans="1:15" s="4" customFormat="1" x14ac:dyDescent="0.25">
      <c r="A326" s="6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 s="4" customFormat="1" x14ac:dyDescent="0.25">
      <c r="A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 s="4" customFormat="1" x14ac:dyDescent="0.25">
      <c r="A328" s="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 s="4" customFormat="1" x14ac:dyDescent="0.25">
      <c r="A329" s="6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spans="1:15" s="4" customFormat="1" x14ac:dyDescent="0.25">
      <c r="A330" s="6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 s="4" customFormat="1" x14ac:dyDescent="0.25">
      <c r="A331" s="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spans="1:15" s="4" customFormat="1" x14ac:dyDescent="0.25">
      <c r="A332" s="6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 s="4" customFormat="1" x14ac:dyDescent="0.25">
      <c r="A333" s="6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spans="1:15" s="4" customFormat="1" x14ac:dyDescent="0.25">
      <c r="A334" s="6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spans="1:15" s="4" customFormat="1" x14ac:dyDescent="0.25">
      <c r="A335" s="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spans="1:15" s="4" customFormat="1" x14ac:dyDescent="0.25">
      <c r="A336" s="6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spans="1:15" s="4" customFormat="1" x14ac:dyDescent="0.25">
      <c r="A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spans="1:15" s="4" customFormat="1" x14ac:dyDescent="0.25">
      <c r="A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spans="1:15" s="4" customFormat="1" x14ac:dyDescent="0.25">
      <c r="A339" s="6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spans="1:15" s="4" customFormat="1" x14ac:dyDescent="0.25">
      <c r="A340" s="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spans="1:15" s="4" customFormat="1" x14ac:dyDescent="0.25">
      <c r="A341" s="6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spans="1:15" s="4" customFormat="1" x14ac:dyDescent="0.25">
      <c r="A342" s="6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spans="1:15" s="4" customFormat="1" x14ac:dyDescent="0.25">
      <c r="A343" s="6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spans="1:15" s="4" customFormat="1" x14ac:dyDescent="0.25">
      <c r="A344" s="6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spans="1:15" s="4" customFormat="1" x14ac:dyDescent="0.25">
      <c r="A345" s="6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spans="1:15" s="4" customFormat="1" x14ac:dyDescent="0.25">
      <c r="A346" s="6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spans="1:15" s="4" customFormat="1" x14ac:dyDescent="0.25">
      <c r="A347" s="6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spans="1:15" s="4" customFormat="1" x14ac:dyDescent="0.25">
      <c r="A348" s="6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spans="1:15" s="4" customFormat="1" x14ac:dyDescent="0.25">
      <c r="A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spans="1:15" s="4" customFormat="1" x14ac:dyDescent="0.25">
      <c r="A350" s="6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spans="1:15" s="4" customFormat="1" x14ac:dyDescent="0.25">
      <c r="A351" s="6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spans="1:15" s="4" customFormat="1" x14ac:dyDescent="0.25">
      <c r="A352" s="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spans="1:15" s="4" customFormat="1" x14ac:dyDescent="0.25">
      <c r="A353" s="6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spans="1:15" s="4" customFormat="1" x14ac:dyDescent="0.25">
      <c r="A354" s="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spans="1:15" s="4" customFormat="1" x14ac:dyDescent="0.25">
      <c r="A355" s="6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spans="1:15" s="4" customFormat="1" x14ac:dyDescent="0.25">
      <c r="A356" s="6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5" s="4" customFormat="1" x14ac:dyDescent="0.25">
      <c r="A357" s="6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spans="1:15" s="4" customFormat="1" x14ac:dyDescent="0.25">
      <c r="A358" s="6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spans="1:15" s="4" customFormat="1" x14ac:dyDescent="0.25">
      <c r="A359" s="6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spans="1:15" s="4" customFormat="1" x14ac:dyDescent="0.25">
      <c r="A360" s="6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spans="1:15" s="4" customFormat="1" x14ac:dyDescent="0.25">
      <c r="A361" s="6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spans="1:15" s="4" customFormat="1" x14ac:dyDescent="0.25">
      <c r="A362" s="6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spans="1:15" s="4" customFormat="1" x14ac:dyDescent="0.25">
      <c r="A363" s="6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s="4" customFormat="1" x14ac:dyDescent="0.25">
      <c r="A364" s="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spans="1:15" s="4" customFormat="1" x14ac:dyDescent="0.25">
      <c r="A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spans="1:15" s="4" customFormat="1" x14ac:dyDescent="0.25">
      <c r="A366" s="6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spans="1:15" s="4" customFormat="1" x14ac:dyDescent="0.25">
      <c r="A367" s="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spans="1:15" s="4" customFormat="1" x14ac:dyDescent="0.25">
      <c r="A368" s="6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spans="1:15" s="4" customFormat="1" x14ac:dyDescent="0.25">
      <c r="A369" s="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spans="1:15" s="4" customFormat="1" x14ac:dyDescent="0.25">
      <c r="A370" s="6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spans="1:15" s="4" customFormat="1" x14ac:dyDescent="0.25">
      <c r="A371" s="6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spans="1:15" s="4" customFormat="1" x14ac:dyDescent="0.25">
      <c r="A372" s="6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spans="1:15" s="4" customFormat="1" x14ac:dyDescent="0.25">
      <c r="A373" s="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spans="1:15" s="4" customFormat="1" x14ac:dyDescent="0.25">
      <c r="A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spans="1:15" s="4" customFormat="1" x14ac:dyDescent="0.25">
      <c r="A375" s="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 spans="1:15" s="4" customFormat="1" x14ac:dyDescent="0.25">
      <c r="A376" s="6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 spans="1:15" s="4" customFormat="1" x14ac:dyDescent="0.25">
      <c r="A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 spans="1:15" s="4" customFormat="1" x14ac:dyDescent="0.25">
      <c r="A378" s="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 spans="1:15" s="4" customFormat="1" x14ac:dyDescent="0.25">
      <c r="A379" s="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 spans="1:15" s="4" customFormat="1" x14ac:dyDescent="0.25">
      <c r="A380" s="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 spans="1:15" s="4" customFormat="1" x14ac:dyDescent="0.25">
      <c r="A381" s="6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 spans="1:15" s="4" customFormat="1" x14ac:dyDescent="0.25">
      <c r="A382" s="6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 spans="1:15" s="4" customFormat="1" x14ac:dyDescent="0.25">
      <c r="A383" s="6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 spans="1:15" s="4" customFormat="1" x14ac:dyDescent="0.25">
      <c r="A384" s="6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 spans="1:15" s="4" customFormat="1" x14ac:dyDescent="0.25">
      <c r="A385" s="6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 spans="1:15" s="4" customFormat="1" x14ac:dyDescent="0.25">
      <c r="A386" s="6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 spans="1:15" s="4" customFormat="1" x14ac:dyDescent="0.25">
      <c r="A387" s="6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 spans="1:15" s="4" customFormat="1" x14ac:dyDescent="0.25">
      <c r="A388" s="6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 spans="1:15" s="4" customFormat="1" x14ac:dyDescent="0.25">
      <c r="A389" s="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 spans="1:15" s="4" customFormat="1" x14ac:dyDescent="0.25">
      <c r="A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 spans="1:15" s="4" customFormat="1" x14ac:dyDescent="0.25">
      <c r="A391" s="6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 spans="1:15" s="4" customFormat="1" x14ac:dyDescent="0.25">
      <c r="A392" s="6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 spans="1:15" s="4" customFormat="1" x14ac:dyDescent="0.25">
      <c r="A393" s="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 spans="1:15" s="4" customFormat="1" x14ac:dyDescent="0.25">
      <c r="A394" s="6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 spans="1:15" s="4" customFormat="1" x14ac:dyDescent="0.25">
      <c r="A395" s="6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 spans="1:15" s="4" customFormat="1" x14ac:dyDescent="0.25">
      <c r="A396" s="6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 spans="1:15" s="4" customFormat="1" x14ac:dyDescent="0.25">
      <c r="A397" s="6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 spans="1:15" s="4" customFormat="1" x14ac:dyDescent="0.25">
      <c r="A398" s="6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 spans="1:15" s="4" customFormat="1" x14ac:dyDescent="0.25">
      <c r="A399" s="6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 spans="1:15" s="4" customFormat="1" x14ac:dyDescent="0.25">
      <c r="A400" s="6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 spans="1:15" s="4" customFormat="1" x14ac:dyDescent="0.25">
      <c r="A401" s="6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 spans="1:15" s="4" customFormat="1" x14ac:dyDescent="0.25">
      <c r="A402" s="6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 spans="1:15" s="4" customFormat="1" x14ac:dyDescent="0.25">
      <c r="A403" s="6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 spans="1:15" s="4" customFormat="1" x14ac:dyDescent="0.25">
      <c r="A404" s="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 spans="1:15" s="4" customFormat="1" x14ac:dyDescent="0.25">
      <c r="A405" s="6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 spans="1:15" s="4" customFormat="1" x14ac:dyDescent="0.25">
      <c r="A406" s="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 spans="1:15" s="4" customFormat="1" x14ac:dyDescent="0.25">
      <c r="A407" s="6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 spans="1:15" s="4" customFormat="1" x14ac:dyDescent="0.25">
      <c r="A408" s="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 spans="1:15" s="4" customFormat="1" x14ac:dyDescent="0.25">
      <c r="A409" s="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 spans="1:15" s="4" customFormat="1" x14ac:dyDescent="0.25">
      <c r="A410" s="6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 spans="1:15" s="4" customFormat="1" x14ac:dyDescent="0.25">
      <c r="A411" s="6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 spans="1:15" s="4" customFormat="1" x14ac:dyDescent="0.25">
      <c r="A412" s="6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 spans="1:15" s="4" customFormat="1" x14ac:dyDescent="0.25">
      <c r="A413" s="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 spans="1:15" s="4" customFormat="1" x14ac:dyDescent="0.25">
      <c r="A414" s="6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 spans="1:15" s="4" customFormat="1" x14ac:dyDescent="0.25">
      <c r="A415" s="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 spans="1:15" s="4" customFormat="1" x14ac:dyDescent="0.25">
      <c r="A416" s="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 spans="1:15" s="4" customFormat="1" x14ac:dyDescent="0.25">
      <c r="A417" s="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 spans="1:15" s="4" customFormat="1" x14ac:dyDescent="0.25">
      <c r="A418" s="6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 spans="1:15" s="4" customFormat="1" x14ac:dyDescent="0.25">
      <c r="A419" s="6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spans="1:15" s="4" customFormat="1" x14ac:dyDescent="0.25">
      <c r="A420" s="6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 spans="1:15" s="4" customFormat="1" x14ac:dyDescent="0.25">
      <c r="A421" s="6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 spans="1:15" s="4" customFormat="1" x14ac:dyDescent="0.25">
      <c r="A422" s="6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 spans="1:15" s="4" customFormat="1" x14ac:dyDescent="0.25">
      <c r="A423" s="6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 spans="1:15" s="4" customFormat="1" x14ac:dyDescent="0.25">
      <c r="A424" s="6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 spans="1:15" s="4" customFormat="1" x14ac:dyDescent="0.25">
      <c r="A425" s="6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 spans="1:15" s="4" customFormat="1" x14ac:dyDescent="0.25">
      <c r="A426" s="6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 spans="1:15" s="4" customFormat="1" x14ac:dyDescent="0.25">
      <c r="A427" s="6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 spans="1:15" s="4" customFormat="1" x14ac:dyDescent="0.25">
      <c r="A428" s="6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 spans="1:15" s="4" customFormat="1" x14ac:dyDescent="0.25">
      <c r="A429" s="6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 spans="1:15" s="4" customFormat="1" x14ac:dyDescent="0.25">
      <c r="A430" s="6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 spans="1:15" s="4" customFormat="1" x14ac:dyDescent="0.25">
      <c r="A431" s="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 spans="1:15" s="4" customFormat="1" x14ac:dyDescent="0.25">
      <c r="A432" s="6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 spans="1:15" s="4" customFormat="1" x14ac:dyDescent="0.25">
      <c r="A433" s="6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 spans="1:15" s="4" customFormat="1" x14ac:dyDescent="0.25">
      <c r="A434" s="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 spans="1:15" s="4" customFormat="1" x14ac:dyDescent="0.25">
      <c r="A435" s="6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spans="1:15" s="4" customFormat="1" x14ac:dyDescent="0.25">
      <c r="A436" s="6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 spans="1:15" s="4" customFormat="1" x14ac:dyDescent="0.25">
      <c r="A437" s="6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 spans="1:15" s="4" customFormat="1" x14ac:dyDescent="0.25">
      <c r="A438" s="6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 spans="1:15" s="4" customFormat="1" x14ac:dyDescent="0.25">
      <c r="A439" s="6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 spans="1:15" s="4" customFormat="1" x14ac:dyDescent="0.25">
      <c r="A440" s="6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1" spans="1:15" s="4" customFormat="1" x14ac:dyDescent="0.25">
      <c r="A441" s="6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</row>
    <row r="442" spans="1:15" s="4" customFormat="1" x14ac:dyDescent="0.25">
      <c r="A442" s="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</row>
    <row r="443" spans="1:15" s="4" customFormat="1" x14ac:dyDescent="0.25">
      <c r="A443" s="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</row>
    <row r="444" spans="1:15" s="4" customFormat="1" x14ac:dyDescent="0.25">
      <c r="A444" s="6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45" spans="1:15" s="4" customFormat="1" x14ac:dyDescent="0.25">
      <c r="A445" s="6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</row>
    <row r="446" spans="1:15" s="4" customFormat="1" x14ac:dyDescent="0.25">
      <c r="A446" s="6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</row>
    <row r="447" spans="1:15" s="4" customFormat="1" x14ac:dyDescent="0.25">
      <c r="A447" s="6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</row>
    <row r="448" spans="1:15" s="4" customFormat="1" x14ac:dyDescent="0.25">
      <c r="A448" s="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</row>
    <row r="449" spans="1:15" s="4" customFormat="1" x14ac:dyDescent="0.25">
      <c r="A449" s="6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</row>
    <row r="450" spans="1:15" s="4" customFormat="1" x14ac:dyDescent="0.25">
      <c r="A450" s="6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</row>
    <row r="451" spans="1:15" s="4" customFormat="1" x14ac:dyDescent="0.25">
      <c r="A451" s="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</row>
    <row r="452" spans="1:15" s="4" customFormat="1" x14ac:dyDescent="0.25">
      <c r="A452" s="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</row>
    <row r="453" spans="1:15" s="4" customFormat="1" x14ac:dyDescent="0.25">
      <c r="A453" s="6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</row>
    <row r="454" spans="1:15" s="4" customFormat="1" x14ac:dyDescent="0.25">
      <c r="A454" s="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</row>
    <row r="455" spans="1:15" s="4" customFormat="1" x14ac:dyDescent="0.25">
      <c r="A455" s="6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</row>
    <row r="456" spans="1:15" s="4" customFormat="1" x14ac:dyDescent="0.25">
      <c r="A456" s="6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</row>
    <row r="457" spans="1:15" s="4" customFormat="1" x14ac:dyDescent="0.25">
      <c r="A457" s="6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</row>
    <row r="458" spans="1:15" s="4" customFormat="1" x14ac:dyDescent="0.25">
      <c r="A458" s="6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</row>
    <row r="459" spans="1:15" s="4" customFormat="1" x14ac:dyDescent="0.25">
      <c r="A459" s="6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</row>
    <row r="460" spans="1:15" s="4" customFormat="1" x14ac:dyDescent="0.25">
      <c r="A460" s="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</row>
    <row r="461" spans="1:15" s="4" customFormat="1" x14ac:dyDescent="0.25">
      <c r="A461" s="6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</row>
    <row r="462" spans="1:15" s="4" customFormat="1" x14ac:dyDescent="0.25">
      <c r="A462" s="6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</row>
    <row r="463" spans="1:15" s="4" customFormat="1" x14ac:dyDescent="0.25">
      <c r="A463" s="6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</row>
    <row r="464" spans="1:15" s="4" customFormat="1" x14ac:dyDescent="0.25">
      <c r="A464" s="6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</row>
    <row r="465" spans="1:15" s="4" customFormat="1" x14ac:dyDescent="0.25">
      <c r="A465" s="6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</row>
    <row r="466" spans="1:15" s="4" customFormat="1" x14ac:dyDescent="0.25">
      <c r="A466" s="6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</row>
    <row r="467" spans="1:15" s="4" customFormat="1" x14ac:dyDescent="0.25">
      <c r="A467" s="6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</row>
    <row r="468" spans="1:15" s="4" customFormat="1" x14ac:dyDescent="0.25">
      <c r="A468" s="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</row>
    <row r="469" spans="1:15" s="4" customFormat="1" x14ac:dyDescent="0.25">
      <c r="A469" s="6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</row>
    <row r="470" spans="1:15" s="4" customFormat="1" x14ac:dyDescent="0.25">
      <c r="A470" s="6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</row>
    <row r="471" spans="1:15" s="4" customFormat="1" x14ac:dyDescent="0.25">
      <c r="A471" s="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</row>
    <row r="472" spans="1:15" s="4" customFormat="1" x14ac:dyDescent="0.25">
      <c r="A472" s="6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 spans="1:15" s="4" customFormat="1" x14ac:dyDescent="0.25">
      <c r="A473" s="6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 spans="1:15" s="4" customFormat="1" x14ac:dyDescent="0.25">
      <c r="A474" s="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 spans="1:15" s="4" customFormat="1" x14ac:dyDescent="0.25">
      <c r="A475" s="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  <row r="476" spans="1:15" s="4" customFormat="1" x14ac:dyDescent="0.25">
      <c r="A476" s="6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</row>
    <row r="477" spans="1:15" s="4" customFormat="1" x14ac:dyDescent="0.25">
      <c r="A477" s="6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</row>
    <row r="478" spans="1:15" s="4" customFormat="1" x14ac:dyDescent="0.25">
      <c r="A478" s="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</row>
    <row r="479" spans="1:15" s="4" customFormat="1" x14ac:dyDescent="0.25">
      <c r="A479" s="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</row>
    <row r="480" spans="1:15" s="4" customFormat="1" x14ac:dyDescent="0.25">
      <c r="A480" s="6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</row>
    <row r="481" spans="1:15" s="4" customFormat="1" x14ac:dyDescent="0.25">
      <c r="A481" s="6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</row>
    <row r="482" spans="1:15" s="4" customFormat="1" x14ac:dyDescent="0.25">
      <c r="A482" s="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</row>
    <row r="483" spans="1:15" s="4" customFormat="1" x14ac:dyDescent="0.25">
      <c r="A483" s="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</row>
    <row r="484" spans="1:15" s="4" customFormat="1" x14ac:dyDescent="0.25">
      <c r="A484" s="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</row>
    <row r="485" spans="1:15" s="4" customFormat="1" x14ac:dyDescent="0.25">
      <c r="A485" s="6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</row>
    <row r="486" spans="1:15" s="4" customFormat="1" x14ac:dyDescent="0.25">
      <c r="A486" s="6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</row>
    <row r="487" spans="1:15" s="4" customFormat="1" x14ac:dyDescent="0.25">
      <c r="A487" s="6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</row>
    <row r="488" spans="1:15" s="4" customFormat="1" x14ac:dyDescent="0.25">
      <c r="A488" s="6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</row>
    <row r="489" spans="1:15" s="4" customFormat="1" x14ac:dyDescent="0.25">
      <c r="A489" s="6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</row>
    <row r="490" spans="1:15" s="4" customFormat="1" x14ac:dyDescent="0.25">
      <c r="A490" s="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</row>
    <row r="491" spans="1:15" s="4" customFormat="1" x14ac:dyDescent="0.25">
      <c r="A491" s="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</row>
    <row r="492" spans="1:15" s="4" customFormat="1" x14ac:dyDescent="0.25">
      <c r="A492" s="6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</row>
    <row r="493" spans="1:15" s="4" customFormat="1" x14ac:dyDescent="0.25">
      <c r="A493" s="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</row>
    <row r="494" spans="1:15" s="4" customFormat="1" x14ac:dyDescent="0.25">
      <c r="A494" s="6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</row>
    <row r="495" spans="1:15" s="4" customFormat="1" x14ac:dyDescent="0.25">
      <c r="A495" s="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</row>
    <row r="496" spans="1:15" s="4" customFormat="1" x14ac:dyDescent="0.25">
      <c r="A496" s="6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</row>
    <row r="497" spans="1:15" s="4" customFormat="1" x14ac:dyDescent="0.25">
      <c r="A497" s="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</row>
    <row r="498" spans="1:15" s="4" customFormat="1" x14ac:dyDescent="0.25">
      <c r="A498" s="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</row>
    <row r="499" spans="1:15" s="4" customFormat="1" x14ac:dyDescent="0.25">
      <c r="A499" s="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</row>
    <row r="500" spans="1:15" s="4" customFormat="1" x14ac:dyDescent="0.25">
      <c r="A500" s="6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</row>
    <row r="501" spans="1:15" s="4" customFormat="1" x14ac:dyDescent="0.25">
      <c r="A501" s="6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</row>
    <row r="502" spans="1:15" s="4" customFormat="1" x14ac:dyDescent="0.25">
      <c r="A502" s="6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</row>
    <row r="503" spans="1:15" s="4" customFormat="1" x14ac:dyDescent="0.25">
      <c r="A503" s="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</row>
    <row r="504" spans="1:15" s="4" customFormat="1" x14ac:dyDescent="0.25">
      <c r="A504" s="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</row>
    <row r="505" spans="1:15" s="4" customFormat="1" x14ac:dyDescent="0.25">
      <c r="A505" s="6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</row>
    <row r="506" spans="1:15" s="4" customFormat="1" x14ac:dyDescent="0.25">
      <c r="A506" s="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</row>
    <row r="507" spans="1:15" s="4" customFormat="1" x14ac:dyDescent="0.25">
      <c r="A507" s="6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</row>
    <row r="508" spans="1:15" s="4" customFormat="1" x14ac:dyDescent="0.25">
      <c r="A508" s="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</row>
    <row r="509" spans="1:15" s="4" customFormat="1" x14ac:dyDescent="0.25">
      <c r="A509" s="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</row>
    <row r="510" spans="1:15" s="4" customFormat="1" x14ac:dyDescent="0.25">
      <c r="A510" s="6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</row>
    <row r="511" spans="1:15" s="4" customFormat="1" x14ac:dyDescent="0.25">
      <c r="A511" s="6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</row>
    <row r="512" spans="1:15" s="4" customFormat="1" x14ac:dyDescent="0.25">
      <c r="A512" s="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</row>
    <row r="513" spans="1:15" s="4" customFormat="1" x14ac:dyDescent="0.25">
      <c r="A513" s="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</row>
    <row r="514" spans="1:15" s="4" customFormat="1" x14ac:dyDescent="0.25">
      <c r="A514" s="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</row>
    <row r="515" spans="1:15" s="4" customFormat="1" x14ac:dyDescent="0.25">
      <c r="A515" s="6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</row>
    <row r="516" spans="1:15" s="4" customFormat="1" x14ac:dyDescent="0.25">
      <c r="A516" s="6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</row>
    <row r="517" spans="1:15" s="4" customFormat="1" x14ac:dyDescent="0.25">
      <c r="A517" s="6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</row>
    <row r="518" spans="1:15" s="4" customFormat="1" x14ac:dyDescent="0.25">
      <c r="A518" s="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</row>
    <row r="519" spans="1:15" s="4" customFormat="1" x14ac:dyDescent="0.25">
      <c r="A519" s="6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</row>
    <row r="520" spans="1:15" s="4" customFormat="1" x14ac:dyDescent="0.25">
      <c r="A520" s="6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</row>
    <row r="521" spans="1:15" s="4" customFormat="1" x14ac:dyDescent="0.25">
      <c r="A521" s="6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</row>
    <row r="522" spans="1:15" s="4" customFormat="1" x14ac:dyDescent="0.25">
      <c r="A522" s="6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</row>
    <row r="523" spans="1:15" s="4" customFormat="1" x14ac:dyDescent="0.25">
      <c r="A523" s="6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</row>
    <row r="524" spans="1:15" s="4" customFormat="1" x14ac:dyDescent="0.25">
      <c r="A524" s="6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</row>
    <row r="525" spans="1:15" s="4" customFormat="1" x14ac:dyDescent="0.25">
      <c r="A525" s="6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</row>
    <row r="526" spans="1:15" s="4" customFormat="1" x14ac:dyDescent="0.25">
      <c r="A526" s="6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</row>
    <row r="527" spans="1:15" s="4" customFormat="1" x14ac:dyDescent="0.25">
      <c r="A527" s="6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</row>
    <row r="528" spans="1:15" s="4" customFormat="1" x14ac:dyDescent="0.25">
      <c r="A528" s="6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</row>
    <row r="529" spans="1:15" s="4" customFormat="1" x14ac:dyDescent="0.25">
      <c r="A529" s="6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</row>
    <row r="530" spans="1:15" s="4" customFormat="1" x14ac:dyDescent="0.25">
      <c r="A530" s="6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</row>
    <row r="531" spans="1:15" s="4" customFormat="1" x14ac:dyDescent="0.25">
      <c r="A531" s="6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</row>
    <row r="532" spans="1:15" s="4" customFormat="1" x14ac:dyDescent="0.25">
      <c r="A532" s="6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</row>
    <row r="533" spans="1:15" s="4" customFormat="1" x14ac:dyDescent="0.25">
      <c r="A533" s="6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</row>
    <row r="534" spans="1:15" s="4" customFormat="1" x14ac:dyDescent="0.25">
      <c r="A534" s="6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</row>
    <row r="535" spans="1:15" s="4" customFormat="1" x14ac:dyDescent="0.25">
      <c r="A535" s="6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</row>
    <row r="536" spans="1:15" s="4" customFormat="1" x14ac:dyDescent="0.25">
      <c r="A536" s="6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</row>
    <row r="537" spans="1:15" s="4" customFormat="1" x14ac:dyDescent="0.25">
      <c r="A537" s="6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</row>
    <row r="538" spans="1:15" s="4" customFormat="1" x14ac:dyDescent="0.25">
      <c r="A538" s="6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</row>
    <row r="539" spans="1:15" s="4" customFormat="1" x14ac:dyDescent="0.25">
      <c r="A539" s="6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</row>
    <row r="540" spans="1:15" s="4" customFormat="1" x14ac:dyDescent="0.25">
      <c r="A540" s="6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</row>
    <row r="541" spans="1:15" s="4" customFormat="1" x14ac:dyDescent="0.25">
      <c r="A541" s="6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</row>
    <row r="542" spans="1:15" s="4" customFormat="1" x14ac:dyDescent="0.25">
      <c r="A542" s="6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</row>
    <row r="543" spans="1:15" s="4" customFormat="1" x14ac:dyDescent="0.25">
      <c r="A543" s="6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</row>
    <row r="544" spans="1:15" s="4" customFormat="1" x14ac:dyDescent="0.25">
      <c r="A544" s="6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</row>
    <row r="545" spans="1:15" s="4" customFormat="1" x14ac:dyDescent="0.25">
      <c r="A545" s="6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</row>
    <row r="546" spans="1:15" s="4" customFormat="1" x14ac:dyDescent="0.25">
      <c r="A546" s="6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</row>
    <row r="547" spans="1:15" s="4" customFormat="1" x14ac:dyDescent="0.25">
      <c r="A547" s="6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</row>
    <row r="548" spans="1:15" s="4" customFormat="1" x14ac:dyDescent="0.25">
      <c r="A548" s="6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</row>
    <row r="549" spans="1:15" s="4" customFormat="1" x14ac:dyDescent="0.25">
      <c r="A549" s="6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</row>
    <row r="550" spans="1:15" s="4" customFormat="1" x14ac:dyDescent="0.25">
      <c r="A550" s="6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</row>
    <row r="551" spans="1:15" s="4" customFormat="1" x14ac:dyDescent="0.25">
      <c r="A551" s="6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</row>
    <row r="552" spans="1:15" s="4" customFormat="1" x14ac:dyDescent="0.25">
      <c r="A552" s="6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</row>
    <row r="553" spans="1:15" s="4" customFormat="1" x14ac:dyDescent="0.25">
      <c r="A553" s="6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</row>
    <row r="554" spans="1:15" s="4" customFormat="1" x14ac:dyDescent="0.25">
      <c r="A554" s="6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</row>
    <row r="555" spans="1:15" s="4" customFormat="1" x14ac:dyDescent="0.25">
      <c r="A555" s="6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</row>
    <row r="556" spans="1:15" s="4" customFormat="1" x14ac:dyDescent="0.25">
      <c r="A556" s="6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</row>
    <row r="557" spans="1:15" s="4" customFormat="1" x14ac:dyDescent="0.25">
      <c r="A557" s="6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</row>
    <row r="558" spans="1:15" s="4" customFormat="1" x14ac:dyDescent="0.25">
      <c r="A558" s="6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</row>
    <row r="559" spans="1:15" s="4" customFormat="1" x14ac:dyDescent="0.25">
      <c r="A559" s="6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</row>
    <row r="560" spans="1:15" s="4" customFormat="1" x14ac:dyDescent="0.25">
      <c r="A560" s="6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</row>
    <row r="561" spans="1:15" s="4" customFormat="1" x14ac:dyDescent="0.25">
      <c r="A561" s="6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</row>
    <row r="562" spans="1:15" s="4" customFormat="1" x14ac:dyDescent="0.25">
      <c r="A562" s="6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</row>
    <row r="563" spans="1:15" s="4" customFormat="1" x14ac:dyDescent="0.25">
      <c r="A563" s="6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</row>
    <row r="564" spans="1:15" s="4" customFormat="1" x14ac:dyDescent="0.25">
      <c r="A564" s="6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</row>
    <row r="565" spans="1:15" s="4" customFormat="1" x14ac:dyDescent="0.25">
      <c r="A565" s="6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</row>
    <row r="566" spans="1:15" s="4" customFormat="1" x14ac:dyDescent="0.25">
      <c r="A566" s="6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</row>
    <row r="567" spans="1:15" s="4" customFormat="1" x14ac:dyDescent="0.25">
      <c r="A567" s="6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</row>
    <row r="568" spans="1:15" s="4" customFormat="1" x14ac:dyDescent="0.25">
      <c r="A568" s="6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</row>
    <row r="569" spans="1:15" s="4" customFormat="1" x14ac:dyDescent="0.25">
      <c r="A569" s="6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</row>
    <row r="570" spans="1:15" s="4" customFormat="1" x14ac:dyDescent="0.25">
      <c r="A570" s="6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</row>
    <row r="571" spans="1:15" s="4" customFormat="1" x14ac:dyDescent="0.25">
      <c r="A571" s="6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</row>
    <row r="572" spans="1:15" s="4" customFormat="1" x14ac:dyDescent="0.25">
      <c r="A572" s="6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</row>
    <row r="573" spans="1:15" s="4" customFormat="1" x14ac:dyDescent="0.25">
      <c r="A573" s="6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 spans="1:15" s="4" customFormat="1" x14ac:dyDescent="0.25">
      <c r="A574" s="6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spans="1:15" s="4" customFormat="1" x14ac:dyDescent="0.25">
      <c r="A575" s="6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</row>
    <row r="576" spans="1:15" s="4" customFormat="1" x14ac:dyDescent="0.25">
      <c r="A576" s="6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</row>
    <row r="577" spans="1:15" s="4" customFormat="1" x14ac:dyDescent="0.25">
      <c r="A577" s="6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</row>
    <row r="578" spans="1:15" s="4" customFormat="1" x14ac:dyDescent="0.25">
      <c r="A578" s="6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</row>
    <row r="579" spans="1:15" s="4" customFormat="1" x14ac:dyDescent="0.25">
      <c r="A579" s="6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</row>
    <row r="580" spans="1:15" s="4" customFormat="1" x14ac:dyDescent="0.25">
      <c r="A580" s="6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</row>
    <row r="581" spans="1:15" s="4" customFormat="1" x14ac:dyDescent="0.25">
      <c r="A581" s="6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</row>
    <row r="582" spans="1:15" s="4" customFormat="1" x14ac:dyDescent="0.25">
      <c r="A582" s="6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</row>
    <row r="583" spans="1:15" s="4" customFormat="1" x14ac:dyDescent="0.25">
      <c r="A583" s="6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</row>
    <row r="584" spans="1:15" s="4" customFormat="1" x14ac:dyDescent="0.25">
      <c r="A584" s="6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</row>
    <row r="585" spans="1:15" s="4" customFormat="1" x14ac:dyDescent="0.25">
      <c r="A585" s="6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</row>
  </sheetData>
  <mergeCells count="30">
    <mergeCell ref="A2:O2"/>
    <mergeCell ref="A3:O3"/>
    <mergeCell ref="A4:O4"/>
    <mergeCell ref="A5:O5"/>
    <mergeCell ref="A12:A14"/>
    <mergeCell ref="B12:B14"/>
    <mergeCell ref="C12:C14"/>
    <mergeCell ref="D12:D14"/>
    <mergeCell ref="E12:J12"/>
    <mergeCell ref="K12:O12"/>
    <mergeCell ref="O13:O14"/>
    <mergeCell ref="M13:M14"/>
    <mergeCell ref="N13:N14"/>
    <mergeCell ref="A104:J104"/>
    <mergeCell ref="A105:J105"/>
    <mergeCell ref="B112:D112"/>
    <mergeCell ref="A103:J103"/>
    <mergeCell ref="E13:E14"/>
    <mergeCell ref="F13:F14"/>
    <mergeCell ref="G13:G14"/>
    <mergeCell ref="H13:H14"/>
    <mergeCell ref="I13:I14"/>
    <mergeCell ref="J13:J14"/>
    <mergeCell ref="K106:O106"/>
    <mergeCell ref="K107:O107"/>
    <mergeCell ref="K108:O108"/>
    <mergeCell ref="B110:I110"/>
    <mergeCell ref="B111:I111"/>
    <mergeCell ref="K13:K14"/>
    <mergeCell ref="L13:L14"/>
  </mergeCells>
  <printOptions horizontalCentered="1"/>
  <pageMargins left="0.35433070866141736" right="0.19685039370078741" top="0.62992125984251968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tāme!Drukas_apgabals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Māra Cēbere</cp:lastModifiedBy>
  <cp:lastPrinted>2020-07-14T10:32:37Z</cp:lastPrinted>
  <dcterms:created xsi:type="dcterms:W3CDTF">2017-09-20T10:15:58Z</dcterms:created>
  <dcterms:modified xsi:type="dcterms:W3CDTF">2020-07-14T11:47:01Z</dcterms:modified>
</cp:coreProperties>
</file>