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istine\Desktop\TNPz 50 Laucienes pans\"/>
    </mc:Choice>
  </mc:AlternateContent>
  <bookViews>
    <workbookView xWindow="0" yWindow="0" windowWidth="21576" windowHeight="7548"/>
  </bookViews>
  <sheets>
    <sheet name="Lap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6" i="1" l="1"/>
  <c r="O46" i="1"/>
  <c r="O48" i="1" s="1"/>
  <c r="N46" i="1"/>
  <c r="M46" i="1"/>
  <c r="M48" i="1" s="1"/>
  <c r="L46" i="1"/>
  <c r="L48" i="1" s="1"/>
  <c r="E45" i="1"/>
  <c r="E43" i="1"/>
  <c r="E41" i="1"/>
  <c r="E39" i="1"/>
  <c r="E31" i="1"/>
  <c r="P48" i="1" l="1"/>
  <c r="P50" i="1"/>
  <c r="P49" i="1" l="1"/>
  <c r="P51" i="1" s="1"/>
  <c r="P52" i="1" l="1"/>
  <c r="P53" i="1" l="1"/>
  <c r="P54" i="1"/>
</calcChain>
</file>

<file path=xl/sharedStrings.xml><?xml version="1.0" encoding="utf-8"?>
<sst xmlns="http://schemas.openxmlformats.org/spreadsheetml/2006/main" count="135" uniqueCount="95">
  <si>
    <t>Vispārceltnieciskie darbi</t>
  </si>
  <si>
    <r>
      <t>Objekta adrese:</t>
    </r>
    <r>
      <rPr>
        <b/>
        <sz val="8"/>
        <color rgb="FF000000"/>
        <rFont val="Times New Roman"/>
        <family val="1"/>
        <charset val="186"/>
      </rPr>
      <t xml:space="preserve"> Pansionāts, Lauciene, Laucienes pag., Talsu novads</t>
    </r>
  </si>
  <si>
    <t>Tāme sastādīta:</t>
  </si>
  <si>
    <t>Tāme sastādīta 2019. gada tirgus cenās</t>
  </si>
  <si>
    <t>Objekta izmaksas Bez PVN:</t>
  </si>
  <si>
    <t>Darba</t>
  </si>
  <si>
    <t>Vienības izmaksa</t>
  </si>
  <si>
    <t>Kopējās izmaksas</t>
  </si>
  <si>
    <t>Nr.</t>
  </si>
  <si>
    <t>Normat.</t>
  </si>
  <si>
    <t>Darba un izdevumu nosaukums</t>
  </si>
  <si>
    <t>Vienība</t>
  </si>
  <si>
    <t>Daudz.</t>
  </si>
  <si>
    <t>Laika</t>
  </si>
  <si>
    <t>samaksa</t>
  </si>
  <si>
    <t>tai skaitā</t>
  </si>
  <si>
    <t>pielietotie materiāli, to daudzums</t>
  </si>
  <si>
    <t>norma</t>
  </si>
  <si>
    <t>likme</t>
  </si>
  <si>
    <t>Darba alga</t>
  </si>
  <si>
    <t>Materiāli</t>
  </si>
  <si>
    <t>Mehanismi</t>
  </si>
  <si>
    <t>Kopā</t>
  </si>
  <si>
    <t>ietilpība</t>
  </si>
  <si>
    <t>C/h</t>
  </si>
  <si>
    <t>€/h</t>
  </si>
  <si>
    <t>€</t>
  </si>
  <si>
    <t>C/st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</si>
  <si>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</si>
  <si>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</si>
  <si>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</si>
  <si>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</si>
  <si>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</si>
  <si>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</si>
  <si>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</si>
  <si>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</si>
  <si>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</si>
  <si>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I</t>
  </si>
  <si>
    <t>Demontāžas, sagatavošanās darbi</t>
  </si>
  <si>
    <t xml:space="preserve"> Durvju demontāža</t>
  </si>
  <si>
    <t>kpl</t>
  </si>
  <si>
    <t>Būvgružu savākšana, utilizācija</t>
  </si>
  <si>
    <t>m3</t>
  </si>
  <si>
    <t>II</t>
  </si>
  <si>
    <t>Durvis</t>
  </si>
  <si>
    <t>Durvju montāža</t>
  </si>
  <si>
    <t>Ugunsdrošās durvis EL 30 1100x2100 tērauda vienviru, alumīnija stūra kārba, 3D eņģes – 3 gab, antipanikas stienis (melns) no iekšpuses, nerūsējoša tērauda rokturis no ārpuses, antipanikas slēdzene, slieksnis vai  analogs</t>
  </si>
  <si>
    <t>gb</t>
  </si>
  <si>
    <t>Ugunsdrošās durvis EL 30 1150x2100 tērauda vienviru, alumīnija stūra kārba, 3D eņģes – 3 gab, antipanikas stienis (melns) no iekšpuses, nerūsējoša tērauda rokturis no ārpuses, antipanikas slēdzene, slieksnis ,  vai analogs</t>
  </si>
  <si>
    <t>Ugunsdrošās durvis EL 30 1150x2005 tērauda vienviru, alumīnija stūra kārba, 3D eņģes – 3 gab, antipanikas stienis (melns) no iekšpuses, nerūsējoša tērauda rokturis no ārpuses, antipanikas slēdzene, slieksnis  vai analogs</t>
  </si>
  <si>
    <t>Ugunsdrošās durvis EL 30 900x200 tērauda vienviru, alumīnija stūra kārba, 3D eņģes – 3 gab, nerūsējoša tērauda rokturis no iekšpuses/ārpuses, antipanikas slēdzene, slieksnis  vai analogs</t>
  </si>
  <si>
    <t>Ugunsdrošās durvis EL 30 850x200 tērauda vienviru, alumīnija stūra kārba, 3D eņģes – 3 gab, nerūsējoša tērauda rokturis no iekšpuses/ārpuses, antipanikas slēdzene, slieksnis vai analogs</t>
  </si>
  <si>
    <t>Antipanikas rokturis</t>
  </si>
  <si>
    <t>Durvju  aizvērējs T 1  vai analogs</t>
  </si>
  <si>
    <t>montāžas putas</t>
  </si>
  <si>
    <t>dībeļenkuri 8*100</t>
  </si>
  <si>
    <t>Palīgmateriāli</t>
  </si>
  <si>
    <t>kompl</t>
  </si>
  <si>
    <t>III</t>
  </si>
  <si>
    <t>Ailu apdare</t>
  </si>
  <si>
    <t>Ailu gruntēšana</t>
  </si>
  <si>
    <t>m2</t>
  </si>
  <si>
    <t>dziļumgrunts Sakret UG vai analogs</t>
  </si>
  <si>
    <t>litri</t>
  </si>
  <si>
    <t>gruts Knauf Betonkontakt vai analogs</t>
  </si>
  <si>
    <t>kg</t>
  </si>
  <si>
    <t>Ailu armēšana</t>
  </si>
  <si>
    <t>ģipša apmetums Knauf MP-75 vai analogs</t>
  </si>
  <si>
    <t>Ailu špaktelēšana, slīpēšana, gruntēšana</t>
  </si>
  <si>
    <t>Fugenfüller Leicht vai analogs</t>
  </si>
  <si>
    <t>Zn stūra šina</t>
  </si>
  <si>
    <t>m</t>
  </si>
  <si>
    <t>špaktele Weber LR+ vai analogs</t>
  </si>
  <si>
    <t>nobeiguma špaktele Knauf Sheetrock vai analogs</t>
  </si>
  <si>
    <t>smilšpapīrs</t>
  </si>
  <si>
    <t>Acryl-w hermētiķis vai analogs</t>
  </si>
  <si>
    <t>universālā grunts Sakret UG vai analogs</t>
  </si>
  <si>
    <t>Ailu krāsojums 2x</t>
  </si>
  <si>
    <t>Līmlenta krāsotājam, Kreps263 25mmx50m vai analogs</t>
  </si>
  <si>
    <t>gb.</t>
  </si>
  <si>
    <t>Vivacolor 12 vai analogs</t>
  </si>
  <si>
    <t>tonēšana</t>
  </si>
  <si>
    <t>Kopā pa sadaļām €:</t>
  </si>
  <si>
    <t>Materiālu un būvgružu transporta izdevumi €:</t>
  </si>
  <si>
    <t>Tiešās izmaksas kopā €:</t>
  </si>
  <si>
    <t>Darba devēja sociālais nodoklis 24,09% €:</t>
  </si>
  <si>
    <t>t.sk.darba aizsardzība (1,5%)</t>
  </si>
  <si>
    <t>Pavisam kopā</t>
  </si>
  <si>
    <t>PVN (21%)</t>
  </si>
  <si>
    <t>Kopā ar PVN:</t>
  </si>
  <si>
    <t>Sastādīja:</t>
  </si>
  <si>
    <t xml:space="preserve">Lokālā tāme </t>
  </si>
  <si>
    <t>Uzņēmuma virsizdevumi % €:</t>
  </si>
  <si>
    <r>
      <t>Būves nosaukums:</t>
    </r>
    <r>
      <rPr>
        <b/>
        <sz val="8"/>
        <color rgb="FF000000"/>
        <rFont val="Times New Roman"/>
        <family val="1"/>
        <charset val="186"/>
      </rPr>
      <t>Ugunsdrošu durvju montāža</t>
    </r>
  </si>
  <si>
    <t>Objekta nosaukums: Ugunsdrošu EL 30 durvju montāža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</si>
</sst>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186"/>
      <scheme val="minor"/>
    </font>
    <font>
      <sz val="14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u/>
      <sz val="10"/>
      <color rgb="FF000000"/>
      <name val="Times New Roman"/>
      <family val="1"/>
      <charset val="186"/>
    </font>
    <font>
      <b/>
      <u/>
      <sz val="10"/>
      <color rgb="FF000000"/>
      <name val="Times New Roman"/>
      <family val="1"/>
      <charset val="186"/>
    </font>
    <font>
      <sz val="10"/>
      <color rgb="FF000000"/>
      <name val="Arial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</cellStyleXfs>
  <cellXfs count="107">
    <xf numFmtId="0" fontId="0" fillId="0" borderId="0" xfId="0"/>
    <xf numFmtId="2" fontId="3" fillId="0" borderId="0" xfId="0" applyNumberFormat="1" applyFont="1"/>
    <xf numFmtId="0" fontId="3" fillId="0" borderId="0" xfId="0" applyFont="1"/>
    <xf numFmtId="49" fontId="3" fillId="0" borderId="0" xfId="0" applyNumberFormat="1" applyFont="1"/>
    <xf numFmtId="2" fontId="3" fillId="0" borderId="0" xfId="0" applyNumberFormat="1" applyFont="1" applyFill="1"/>
    <xf numFmtId="2" fontId="5" fillId="0" borderId="0" xfId="0" applyNumberFormat="1" applyFont="1"/>
    <xf numFmtId="2" fontId="3" fillId="0" borderId="0" xfId="0" applyNumberFormat="1" applyFont="1" applyAlignment="1">
      <alignment horizontal="right"/>
    </xf>
    <xf numFmtId="0" fontId="5" fillId="2" borderId="2" xfId="0" applyFont="1" applyFill="1" applyBorder="1"/>
    <xf numFmtId="49" fontId="5" fillId="2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/>
    <xf numFmtId="2" fontId="5" fillId="2" borderId="2" xfId="0" applyNumberFormat="1" applyFont="1" applyFill="1" applyBorder="1"/>
    <xf numFmtId="2" fontId="5" fillId="2" borderId="2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/>
    <xf numFmtId="0" fontId="5" fillId="2" borderId="4" xfId="0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/>
    <xf numFmtId="2" fontId="5" fillId="2" borderId="4" xfId="0" applyNumberFormat="1" applyFont="1" applyFill="1" applyBorder="1"/>
    <xf numFmtId="2" fontId="5" fillId="2" borderId="5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/>
    </xf>
    <xf numFmtId="49" fontId="5" fillId="2" borderId="8" xfId="0" applyNumberFormat="1" applyFont="1" applyFill="1" applyBorder="1"/>
    <xf numFmtId="49" fontId="5" fillId="2" borderId="7" xfId="0" applyNumberFormat="1" applyFont="1" applyFill="1" applyBorder="1"/>
    <xf numFmtId="2" fontId="5" fillId="2" borderId="7" xfId="0" applyNumberFormat="1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2" fontId="5" fillId="2" borderId="9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/>
    </xf>
    <xf numFmtId="2" fontId="5" fillId="0" borderId="10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2" fontId="5" fillId="0" borderId="10" xfId="0" applyNumberFormat="1" applyFont="1" applyBorder="1" applyAlignment="1" applyProtection="1">
      <alignment horizontal="center" vertical="center" wrapText="1"/>
    </xf>
    <xf numFmtId="4" fontId="5" fillId="0" borderId="10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2" fontId="5" fillId="0" borderId="10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left" wrapText="1"/>
    </xf>
    <xf numFmtId="0" fontId="5" fillId="0" borderId="12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/>
    </xf>
    <xf numFmtId="0" fontId="5" fillId="0" borderId="7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2" fontId="5" fillId="0" borderId="10" xfId="0" applyNumberFormat="1" applyFont="1" applyBorder="1" applyAlignment="1">
      <alignment vertical="center" wrapText="1"/>
    </xf>
    <xf numFmtId="2" fontId="5" fillId="0" borderId="10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/>
    </xf>
    <xf numFmtId="49" fontId="6" fillId="3" borderId="10" xfId="0" applyNumberFormat="1" applyFont="1" applyFill="1" applyBorder="1" applyAlignment="1">
      <alignment horizontal="center" vertical="center"/>
    </xf>
    <xf numFmtId="2" fontId="5" fillId="3" borderId="10" xfId="0" applyNumberFormat="1" applyFont="1" applyFill="1" applyBorder="1" applyAlignment="1">
      <alignment horizontal="right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right" wrapText="1"/>
    </xf>
    <xf numFmtId="0" fontId="5" fillId="3" borderId="10" xfId="0" applyFont="1" applyFill="1" applyBorder="1" applyAlignment="1">
      <alignment horizontal="center"/>
    </xf>
    <xf numFmtId="2" fontId="5" fillId="3" borderId="10" xfId="0" applyNumberFormat="1" applyFont="1" applyFill="1" applyBorder="1" applyAlignment="1">
      <alignment horizontal="center"/>
    </xf>
    <xf numFmtId="2" fontId="5" fillId="3" borderId="10" xfId="1" applyNumberFormat="1" applyFont="1" applyFill="1" applyBorder="1" applyAlignment="1">
      <alignment horizontal="center"/>
    </xf>
    <xf numFmtId="2" fontId="5" fillId="3" borderId="10" xfId="2" applyNumberFormat="1" applyFont="1" applyFill="1" applyBorder="1" applyAlignment="1">
      <alignment horizontal="center"/>
    </xf>
    <xf numFmtId="2" fontId="5" fillId="3" borderId="10" xfId="3" applyNumberFormat="1" applyFont="1" applyFill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4" fontId="5" fillId="3" borderId="10" xfId="3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right" vertical="center"/>
    </xf>
    <xf numFmtId="4" fontId="5" fillId="0" borderId="1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" fontId="5" fillId="0" borderId="0" xfId="0" applyNumberFormat="1" applyFont="1" applyFill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4" fontId="5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1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2" fontId="5" fillId="0" borderId="0" xfId="0" applyNumberFormat="1" applyFont="1" applyAlignment="1">
      <alignment horizontal="center" vertical="center"/>
    </xf>
    <xf numFmtId="2" fontId="5" fillId="0" borderId="0" xfId="0" applyNumberFormat="1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4" fontId="11" fillId="0" borderId="1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0" fontId="5" fillId="3" borderId="0" xfId="0" applyFont="1" applyFill="1" applyAlignment="1">
      <alignment horizontal="left" vertical="center" wrapText="1"/>
    </xf>
    <xf numFmtId="2" fontId="10" fillId="0" borderId="0" xfId="0" applyNumberFormat="1" applyFont="1"/>
    <xf numFmtId="2" fontId="11" fillId="0" borderId="10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2" fontId="10" fillId="0" borderId="5" xfId="0" applyNumberFormat="1" applyFont="1" applyFill="1" applyBorder="1" applyAlignment="1">
      <alignment horizontal="right"/>
    </xf>
    <xf numFmtId="0" fontId="0" fillId="3" borderId="0" xfId="0" applyFill="1"/>
    <xf numFmtId="49" fontId="3" fillId="0" borderId="1" xfId="0" applyNumberFormat="1" applyFont="1" applyFill="1" applyBorder="1" applyAlignment="1">
      <alignment horizontal="left"/>
    </xf>
    <xf numFmtId="0" fontId="0" fillId="0" borderId="1" xfId="0" applyFill="1" applyBorder="1"/>
    <xf numFmtId="2" fontId="5" fillId="2" borderId="2" xfId="0" applyNumberFormat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Fill="1"/>
  </cellXfs>
  <cellStyles count="4">
    <cellStyle name="Normal_tame,  PII Papardīte fasādes siltinšana" xfId="1"/>
    <cellStyle name="Normal_tāme TĒRVETE (jaunā forma)" xfId="2"/>
    <cellStyle name="Parasts" xfId="0" builtinId="0"/>
    <cellStyle name="Style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topLeftCell="A52" workbookViewId="0">
      <selection activeCell="S10" sqref="S10"/>
    </sheetView>
  </sheetViews>
  <sheetFormatPr defaultRowHeight="14.4"/>
  <cols>
    <col min="3" max="3" width="27.5546875" customWidth="1"/>
  </cols>
  <sheetData>
    <row r="1" spans="1:16" ht="18">
      <c r="A1" s="102" t="s">
        <v>91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ht="17.399999999999999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>
      <c r="A3" s="104" t="s">
        <v>93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"/>
      <c r="M3" s="1"/>
      <c r="N3" s="1"/>
      <c r="O3" s="1"/>
      <c r="P3" s="1"/>
    </row>
    <row r="4" spans="1:16">
      <c r="A4" s="105" t="s">
        <v>94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"/>
      <c r="M4" s="1"/>
      <c r="N4" s="1"/>
      <c r="O4" s="1"/>
      <c r="P4" s="1"/>
    </row>
    <row r="5" spans="1:16">
      <c r="A5" s="104" t="s">
        <v>1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"/>
      <c r="M5" s="1"/>
      <c r="N5" s="1"/>
      <c r="O5" s="1"/>
      <c r="P5" s="1"/>
    </row>
    <row r="6" spans="1:16">
      <c r="A6" s="2"/>
      <c r="B6" s="2"/>
      <c r="C6" s="2"/>
      <c r="D6" s="3"/>
      <c r="E6" s="1"/>
      <c r="F6" s="1"/>
      <c r="G6" s="1"/>
      <c r="H6" s="4"/>
      <c r="I6" s="4"/>
      <c r="J6" s="4"/>
      <c r="K6" s="5"/>
      <c r="L6" s="5"/>
      <c r="M6" s="5"/>
      <c r="N6" s="6" t="s">
        <v>2</v>
      </c>
      <c r="O6" s="106"/>
      <c r="P6" s="106"/>
    </row>
    <row r="7" spans="1:16">
      <c r="A7" s="98" t="s">
        <v>3</v>
      </c>
      <c r="B7" s="98"/>
      <c r="C7" s="98"/>
      <c r="D7" s="3"/>
      <c r="E7" s="1"/>
      <c r="F7" s="1"/>
      <c r="G7" s="1"/>
      <c r="H7" s="4"/>
      <c r="I7" s="4"/>
      <c r="J7" s="4"/>
      <c r="K7" s="5"/>
      <c r="L7" s="5"/>
      <c r="M7" s="5"/>
      <c r="N7" s="6" t="s">
        <v>4</v>
      </c>
      <c r="O7" s="99"/>
      <c r="P7" s="99"/>
    </row>
    <row r="8" spans="1:16">
      <c r="A8" s="7"/>
      <c r="B8" s="8"/>
      <c r="C8" s="9"/>
      <c r="D8" s="7"/>
      <c r="E8" s="10"/>
      <c r="F8" s="10"/>
      <c r="G8" s="11" t="s">
        <v>5</v>
      </c>
      <c r="H8" s="100" t="s">
        <v>6</v>
      </c>
      <c r="I8" s="100"/>
      <c r="J8" s="100"/>
      <c r="K8" s="100"/>
      <c r="L8" s="12"/>
      <c r="M8" s="100" t="s">
        <v>7</v>
      </c>
      <c r="N8" s="100"/>
      <c r="O8" s="100"/>
      <c r="P8" s="100"/>
    </row>
    <row r="9" spans="1:16">
      <c r="A9" s="13" t="s">
        <v>8</v>
      </c>
      <c r="B9" s="14" t="s">
        <v>9</v>
      </c>
      <c r="C9" s="15" t="s">
        <v>10</v>
      </c>
      <c r="D9" s="14" t="s">
        <v>11</v>
      </c>
      <c r="E9" s="16" t="s">
        <v>12</v>
      </c>
      <c r="F9" s="16" t="s">
        <v>13</v>
      </c>
      <c r="G9" s="16" t="s">
        <v>14</v>
      </c>
      <c r="H9" s="101" t="s">
        <v>15</v>
      </c>
      <c r="I9" s="101"/>
      <c r="J9" s="101"/>
      <c r="K9" s="101"/>
      <c r="L9" s="17" t="s">
        <v>5</v>
      </c>
      <c r="M9" s="101" t="s">
        <v>15</v>
      </c>
      <c r="N9" s="101"/>
      <c r="O9" s="101"/>
      <c r="P9" s="101"/>
    </row>
    <row r="10" spans="1:16">
      <c r="A10" s="13"/>
      <c r="B10" s="14"/>
      <c r="C10" s="15" t="s">
        <v>16</v>
      </c>
      <c r="D10" s="18"/>
      <c r="E10" s="19"/>
      <c r="F10" s="17" t="s">
        <v>17</v>
      </c>
      <c r="G10" s="17" t="s">
        <v>18</v>
      </c>
      <c r="H10" s="17" t="s">
        <v>19</v>
      </c>
      <c r="I10" s="16" t="s">
        <v>20</v>
      </c>
      <c r="J10" s="16" t="s">
        <v>21</v>
      </c>
      <c r="K10" s="16" t="s">
        <v>22</v>
      </c>
      <c r="L10" s="17" t="s">
        <v>23</v>
      </c>
      <c r="M10" s="17" t="s">
        <v>19</v>
      </c>
      <c r="N10" s="11" t="s">
        <v>20</v>
      </c>
      <c r="O10" s="11" t="s">
        <v>21</v>
      </c>
      <c r="P10" s="20" t="s">
        <v>22</v>
      </c>
    </row>
    <row r="11" spans="1:16">
      <c r="A11" s="21"/>
      <c r="B11" s="22"/>
      <c r="C11" s="23"/>
      <c r="D11" s="24"/>
      <c r="E11" s="25"/>
      <c r="F11" s="26" t="s">
        <v>24</v>
      </c>
      <c r="G11" s="27" t="s">
        <v>25</v>
      </c>
      <c r="H11" s="27" t="s">
        <v>26</v>
      </c>
      <c r="I11" s="28" t="s">
        <v>26</v>
      </c>
      <c r="J11" s="28" t="s">
        <v>26</v>
      </c>
      <c r="K11" s="28" t="s">
        <v>26</v>
      </c>
      <c r="L11" s="27" t="s">
        <v>27</v>
      </c>
      <c r="M11" s="27" t="s">
        <v>26</v>
      </c>
      <c r="N11" s="27" t="s">
        <v>26</v>
      </c>
      <c r="O11" s="27" t="s">
        <v>26</v>
      </c>
      <c r="P11" s="26" t="s">
        <v>26</v>
      </c>
    </row>
    <row r="12" spans="1:16">
      <c r="A12" s="29">
        <v>1</v>
      </c>
      <c r="B12" s="30">
        <v>2</v>
      </c>
      <c r="C12" s="30">
        <v>3</v>
      </c>
      <c r="D12" s="30">
        <v>4</v>
      </c>
      <c r="E12" s="29">
        <v>5</v>
      </c>
      <c r="F12" s="29">
        <v>6</v>
      </c>
      <c r="G12" s="29">
        <v>7</v>
      </c>
      <c r="H12" s="31" t="s">
        <v>28</v>
      </c>
      <c r="I12" s="31" t="s">
        <v>29</v>
      </c>
      <c r="J12" s="31" t="s">
        <v>30</v>
      </c>
      <c r="K12" s="30" t="s">
        <v>31</v>
      </c>
      <c r="L12" s="30" t="s">
        <v>32</v>
      </c>
      <c r="M12" s="30" t="s">
        <v>33</v>
      </c>
      <c r="N12" s="30" t="s">
        <v>34</v>
      </c>
      <c r="O12" s="30" t="s">
        <v>35</v>
      </c>
      <c r="P12" s="30" t="s">
        <v>36</v>
      </c>
    </row>
    <row r="13" spans="1:16" ht="24.75" customHeight="1">
      <c r="A13" s="29">
        <v>1</v>
      </c>
      <c r="B13" s="32" t="s">
        <v>37</v>
      </c>
      <c r="C13" s="33" t="s">
        <v>38</v>
      </c>
      <c r="D13" s="30"/>
      <c r="E13" s="29"/>
      <c r="F13" s="29"/>
      <c r="G13" s="29"/>
      <c r="H13" s="31"/>
      <c r="I13" s="31"/>
      <c r="J13" s="31"/>
      <c r="K13" s="30"/>
      <c r="L13" s="30"/>
      <c r="M13" s="30"/>
      <c r="N13" s="30"/>
      <c r="O13" s="30"/>
      <c r="P13" s="30"/>
    </row>
    <row r="14" spans="1:16">
      <c r="A14" s="29">
        <v>2</v>
      </c>
      <c r="B14" s="30" t="s">
        <v>9</v>
      </c>
      <c r="C14" s="34" t="s">
        <v>39</v>
      </c>
      <c r="D14" s="29" t="s">
        <v>40</v>
      </c>
      <c r="E14" s="35">
        <v>15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</row>
    <row r="15" spans="1:16" ht="18.75" customHeight="1">
      <c r="A15" s="29">
        <v>3</v>
      </c>
      <c r="B15" s="30"/>
      <c r="C15" s="36" t="s">
        <v>41</v>
      </c>
      <c r="D15" s="30" t="s">
        <v>42</v>
      </c>
      <c r="E15" s="37">
        <v>1.5</v>
      </c>
      <c r="F15" s="38"/>
      <c r="G15" s="38"/>
      <c r="H15" s="38"/>
      <c r="I15" s="38"/>
      <c r="J15" s="39"/>
      <c r="K15" s="40"/>
      <c r="L15" s="39"/>
      <c r="M15" s="39"/>
      <c r="N15" s="39"/>
      <c r="O15" s="39"/>
      <c r="P15" s="40"/>
    </row>
    <row r="16" spans="1:16">
      <c r="A16" s="29">
        <v>4</v>
      </c>
      <c r="B16" s="32" t="s">
        <v>43</v>
      </c>
      <c r="C16" s="41" t="s">
        <v>44</v>
      </c>
      <c r="D16" s="29"/>
      <c r="E16" s="35"/>
      <c r="F16" s="35"/>
      <c r="G16" s="35"/>
      <c r="H16" s="42"/>
      <c r="I16" s="35"/>
      <c r="J16" s="35"/>
      <c r="K16" s="42"/>
      <c r="L16" s="42"/>
      <c r="M16" s="42"/>
      <c r="N16" s="42"/>
      <c r="O16" s="42"/>
      <c r="P16" s="42"/>
    </row>
    <row r="17" spans="1:16">
      <c r="A17" s="29">
        <v>5</v>
      </c>
      <c r="B17" s="29" t="s">
        <v>9</v>
      </c>
      <c r="C17" s="43" t="s">
        <v>45</v>
      </c>
      <c r="D17" s="29" t="s">
        <v>40</v>
      </c>
      <c r="E17" s="35">
        <v>15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1:16" ht="88.5" customHeight="1">
      <c r="A18" s="29">
        <v>6</v>
      </c>
      <c r="B18" s="44"/>
      <c r="C18" s="45" t="s">
        <v>46</v>
      </c>
      <c r="D18" s="46" t="s">
        <v>47</v>
      </c>
      <c r="E18" s="47">
        <v>3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</row>
    <row r="19" spans="1:16" ht="90.75" customHeight="1">
      <c r="A19" s="29">
        <v>7</v>
      </c>
      <c r="B19" s="44"/>
      <c r="C19" s="45" t="s">
        <v>48</v>
      </c>
      <c r="D19" s="46" t="s">
        <v>47</v>
      </c>
      <c r="E19" s="47">
        <v>8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 ht="92.25" customHeight="1">
      <c r="A20" s="29">
        <v>8</v>
      </c>
      <c r="B20" s="44"/>
      <c r="C20" s="45" t="s">
        <v>49</v>
      </c>
      <c r="D20" s="46" t="s">
        <v>47</v>
      </c>
      <c r="E20" s="47">
        <v>2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16" ht="82.5" customHeight="1">
      <c r="A21" s="29">
        <v>9</v>
      </c>
      <c r="B21" s="44"/>
      <c r="C21" s="45" t="s">
        <v>50</v>
      </c>
      <c r="D21" s="46" t="s">
        <v>47</v>
      </c>
      <c r="E21" s="47">
        <v>1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</row>
    <row r="22" spans="1:16" ht="78.75" customHeight="1">
      <c r="A22" s="29">
        <v>10</v>
      </c>
      <c r="B22" s="44"/>
      <c r="C22" s="45" t="s">
        <v>51</v>
      </c>
      <c r="D22" s="46" t="s">
        <v>47</v>
      </c>
      <c r="E22" s="47">
        <v>1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1:16">
      <c r="A23" s="29">
        <v>11</v>
      </c>
      <c r="B23" s="29"/>
      <c r="C23" s="48" t="s">
        <v>52</v>
      </c>
      <c r="D23" s="29" t="s">
        <v>40</v>
      </c>
      <c r="E23" s="35">
        <v>13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ht="24" customHeight="1">
      <c r="A24" s="29">
        <v>12</v>
      </c>
      <c r="B24" s="29"/>
      <c r="C24" s="49" t="s">
        <v>53</v>
      </c>
      <c r="D24" s="29" t="s">
        <v>47</v>
      </c>
      <c r="E24" s="35">
        <v>15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>
      <c r="A25" s="29">
        <v>13</v>
      </c>
      <c r="B25" s="29"/>
      <c r="C25" s="49" t="s">
        <v>54</v>
      </c>
      <c r="D25" s="29" t="s">
        <v>47</v>
      </c>
      <c r="E25" s="35">
        <v>18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</row>
    <row r="26" spans="1:16">
      <c r="A26" s="29">
        <v>14</v>
      </c>
      <c r="B26" s="29"/>
      <c r="C26" s="49" t="s">
        <v>55</v>
      </c>
      <c r="D26" s="29" t="s">
        <v>47</v>
      </c>
      <c r="E26" s="35">
        <v>200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16">
      <c r="A27" s="29">
        <v>15</v>
      </c>
      <c r="B27" s="29"/>
      <c r="C27" s="49" t="s">
        <v>56</v>
      </c>
      <c r="D27" s="29" t="s">
        <v>57</v>
      </c>
      <c r="E27" s="35">
        <v>1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16">
      <c r="A28" s="29">
        <v>16</v>
      </c>
      <c r="B28" s="32" t="s">
        <v>58</v>
      </c>
      <c r="C28" s="41" t="s">
        <v>59</v>
      </c>
      <c r="D28" s="29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16">
      <c r="A29" s="29">
        <v>17</v>
      </c>
      <c r="B29" s="29" t="s">
        <v>9</v>
      </c>
      <c r="C29" s="50" t="s">
        <v>60</v>
      </c>
      <c r="D29" s="39" t="s">
        <v>61</v>
      </c>
      <c r="E29" s="35">
        <v>22.5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16" ht="28.5" customHeight="1">
      <c r="A30" s="29">
        <v>18</v>
      </c>
      <c r="B30" s="29"/>
      <c r="C30" s="51" t="s">
        <v>62</v>
      </c>
      <c r="D30" s="39" t="s">
        <v>63</v>
      </c>
      <c r="E30" s="35">
        <v>5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16" ht="39" customHeight="1">
      <c r="A31" s="29">
        <v>19</v>
      </c>
      <c r="B31" s="29"/>
      <c r="C31" s="51" t="s">
        <v>64</v>
      </c>
      <c r="D31" s="39" t="s">
        <v>65</v>
      </c>
      <c r="E31" s="35">
        <f>0.1*E29</f>
        <v>2.25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1:16">
      <c r="A32" s="29">
        <v>20</v>
      </c>
      <c r="B32" s="29" t="s">
        <v>9</v>
      </c>
      <c r="C32" s="36" t="s">
        <v>66</v>
      </c>
      <c r="D32" s="29" t="s">
        <v>61</v>
      </c>
      <c r="E32" s="35">
        <v>1.5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1:16" ht="46.5" customHeight="1">
      <c r="A33" s="29">
        <v>21</v>
      </c>
      <c r="B33" s="32"/>
      <c r="C33" s="49" t="s">
        <v>67</v>
      </c>
      <c r="D33" s="39" t="s">
        <v>65</v>
      </c>
      <c r="E33" s="35">
        <v>30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</row>
    <row r="34" spans="1:16" ht="31.5" customHeight="1">
      <c r="A34" s="29">
        <v>22</v>
      </c>
      <c r="B34" s="29" t="s">
        <v>9</v>
      </c>
      <c r="C34" s="36" t="s">
        <v>68</v>
      </c>
      <c r="D34" s="29" t="s">
        <v>61</v>
      </c>
      <c r="E34" s="35">
        <v>22.5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5" spans="1:16">
      <c r="A35" s="29">
        <v>23</v>
      </c>
      <c r="B35" s="32"/>
      <c r="C35" s="52" t="s">
        <v>69</v>
      </c>
      <c r="D35" s="39" t="s">
        <v>65</v>
      </c>
      <c r="E35" s="35">
        <v>25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</row>
    <row r="36" spans="1:16">
      <c r="A36" s="29">
        <v>24</v>
      </c>
      <c r="B36" s="53"/>
      <c r="C36" s="54" t="s">
        <v>70</v>
      </c>
      <c r="D36" s="55" t="s">
        <v>71</v>
      </c>
      <c r="E36" s="55">
        <v>75</v>
      </c>
      <c r="F36" s="35"/>
      <c r="G36" s="35"/>
      <c r="H36" s="55"/>
      <c r="I36" s="55"/>
      <c r="J36" s="55"/>
      <c r="K36" s="55"/>
      <c r="L36" s="35"/>
      <c r="M36" s="35"/>
      <c r="N36" s="35"/>
      <c r="O36" s="35"/>
      <c r="P36" s="35"/>
    </row>
    <row r="37" spans="1:16" ht="21" customHeight="1">
      <c r="A37" s="29">
        <v>25</v>
      </c>
      <c r="B37" s="32"/>
      <c r="C37" s="51" t="s">
        <v>72</v>
      </c>
      <c r="D37" s="39" t="s">
        <v>65</v>
      </c>
      <c r="E37" s="35">
        <v>85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</row>
    <row r="38" spans="1:16" ht="40.5" customHeight="1">
      <c r="A38" s="29">
        <v>26</v>
      </c>
      <c r="B38" s="32"/>
      <c r="C38" s="51" t="s">
        <v>73</v>
      </c>
      <c r="D38" s="39" t="s">
        <v>65</v>
      </c>
      <c r="E38" s="35">
        <v>25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</row>
    <row r="39" spans="1:16" ht="18" customHeight="1">
      <c r="A39" s="29">
        <v>27</v>
      </c>
      <c r="B39" s="32"/>
      <c r="C39" s="51" t="s">
        <v>74</v>
      </c>
      <c r="D39" s="39" t="s">
        <v>61</v>
      </c>
      <c r="E39" s="35">
        <f>E34*0.015</f>
        <v>0.33749999999999997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  <row r="40" spans="1:16" ht="20.25" customHeight="1">
      <c r="A40" s="29">
        <v>28</v>
      </c>
      <c r="B40" s="32"/>
      <c r="C40" s="49" t="s">
        <v>75</v>
      </c>
      <c r="D40" s="29" t="s">
        <v>47</v>
      </c>
      <c r="E40" s="35">
        <v>10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</row>
    <row r="41" spans="1:16" ht="28.5" customHeight="1">
      <c r="A41" s="29">
        <v>29</v>
      </c>
      <c r="B41" s="29"/>
      <c r="C41" s="51" t="s">
        <v>76</v>
      </c>
      <c r="D41" s="39" t="s">
        <v>63</v>
      </c>
      <c r="E41" s="35">
        <f>0.25*E34</f>
        <v>5.625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1:16" ht="24" customHeight="1">
      <c r="A42" s="29">
        <v>30</v>
      </c>
      <c r="B42" s="29" t="s">
        <v>9</v>
      </c>
      <c r="C42" s="36" t="s">
        <v>77</v>
      </c>
      <c r="D42" s="29" t="s">
        <v>61</v>
      </c>
      <c r="E42" s="35">
        <v>22.5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</row>
    <row r="43" spans="1:16" ht="29.25" customHeight="1">
      <c r="A43" s="29">
        <v>31</v>
      </c>
      <c r="B43" s="56"/>
      <c r="C43" s="57" t="s">
        <v>78</v>
      </c>
      <c r="D43" s="58" t="s">
        <v>79</v>
      </c>
      <c r="E43" s="59">
        <f>3.5*(E42)/30</f>
        <v>2.625</v>
      </c>
      <c r="F43" s="60"/>
      <c r="G43" s="61"/>
      <c r="H43" s="61"/>
      <c r="I43" s="62"/>
      <c r="J43" s="63"/>
      <c r="K43" s="62"/>
      <c r="L43" s="64"/>
      <c r="M43" s="64"/>
      <c r="N43" s="64"/>
      <c r="O43" s="64"/>
      <c r="P43" s="64"/>
    </row>
    <row r="44" spans="1:16" ht="30.75" customHeight="1">
      <c r="A44" s="29">
        <v>32</v>
      </c>
      <c r="B44" s="29"/>
      <c r="C44" s="49" t="s">
        <v>80</v>
      </c>
      <c r="D44" s="39" t="s">
        <v>63</v>
      </c>
      <c r="E44" s="35">
        <v>8</v>
      </c>
      <c r="F44" s="60"/>
      <c r="G44" s="61"/>
      <c r="H44" s="35"/>
      <c r="I44" s="35"/>
      <c r="J44" s="35"/>
      <c r="K44" s="35"/>
      <c r="L44" s="35"/>
      <c r="M44" s="35"/>
      <c r="N44" s="35"/>
      <c r="O44" s="35"/>
      <c r="P44" s="35"/>
    </row>
    <row r="45" spans="1:16">
      <c r="A45" s="29">
        <v>33</v>
      </c>
      <c r="B45" s="29"/>
      <c r="C45" s="51" t="s">
        <v>81</v>
      </c>
      <c r="D45" s="39" t="s">
        <v>63</v>
      </c>
      <c r="E45" s="35">
        <f>E44</f>
        <v>8</v>
      </c>
      <c r="F45" s="60"/>
      <c r="G45" s="61"/>
      <c r="H45" s="35"/>
      <c r="I45" s="35"/>
      <c r="J45" s="35"/>
      <c r="K45" s="35"/>
      <c r="L45" s="35"/>
      <c r="M45" s="35"/>
      <c r="N45" s="35"/>
      <c r="O45" s="35"/>
      <c r="P45" s="35"/>
    </row>
    <row r="46" spans="1:16">
      <c r="A46" s="65"/>
      <c r="B46" s="65"/>
      <c r="C46" s="65"/>
      <c r="D46" s="65"/>
      <c r="E46" s="66"/>
      <c r="F46" s="67"/>
      <c r="G46" s="67"/>
      <c r="H46" s="68"/>
      <c r="I46" s="68"/>
      <c r="J46" s="68"/>
      <c r="K46" s="69" t="s">
        <v>82</v>
      </c>
      <c r="L46" s="70">
        <f>SUM(L16:L45)</f>
        <v>0</v>
      </c>
      <c r="M46" s="70">
        <f>SUM(M16:M45)</f>
        <v>0</v>
      </c>
      <c r="N46" s="70">
        <f>SUM(N16:N45)</f>
        <v>0</v>
      </c>
      <c r="O46" s="70">
        <f>SUM(O16:O45)</f>
        <v>0</v>
      </c>
      <c r="P46" s="70">
        <f>SUM(P16:P45)</f>
        <v>0</v>
      </c>
    </row>
    <row r="47" spans="1:16">
      <c r="A47" s="71"/>
      <c r="B47" s="71"/>
      <c r="C47" s="72"/>
      <c r="D47" s="71"/>
      <c r="E47" s="67"/>
      <c r="F47" s="67"/>
      <c r="G47" s="67"/>
      <c r="H47" s="73"/>
      <c r="I47" s="73"/>
      <c r="J47" s="73"/>
      <c r="K47" s="74" t="s">
        <v>83</v>
      </c>
      <c r="L47" s="75"/>
      <c r="M47" s="75"/>
      <c r="N47" s="75">
        <v>0</v>
      </c>
      <c r="O47" s="75"/>
      <c r="P47" s="76"/>
    </row>
    <row r="48" spans="1:16">
      <c r="A48" s="71"/>
      <c r="B48" s="71"/>
      <c r="C48" s="77"/>
      <c r="D48" s="71"/>
      <c r="E48" s="67"/>
      <c r="F48" s="67"/>
      <c r="G48" s="67"/>
      <c r="H48" s="73"/>
      <c r="I48" s="73"/>
      <c r="J48" s="78"/>
      <c r="K48" s="78" t="s">
        <v>84</v>
      </c>
      <c r="L48" s="70">
        <f>L46</f>
        <v>0</v>
      </c>
      <c r="M48" s="79">
        <f>M46</f>
        <v>0</v>
      </c>
      <c r="N48" s="79">
        <v>0</v>
      </c>
      <c r="O48" s="79">
        <f>O46+O47</f>
        <v>0</v>
      </c>
      <c r="P48" s="79">
        <f>M48+N48+O48</f>
        <v>0</v>
      </c>
    </row>
    <row r="49" spans="1:16">
      <c r="A49" s="71"/>
      <c r="B49" s="71"/>
      <c r="C49" s="80"/>
      <c r="D49" s="71"/>
      <c r="E49" s="81"/>
      <c r="F49" s="81"/>
      <c r="G49" s="5"/>
      <c r="H49" s="82"/>
      <c r="I49" s="82"/>
      <c r="J49" s="82"/>
      <c r="K49" s="81"/>
      <c r="L49" s="83"/>
      <c r="M49" s="84"/>
      <c r="N49" s="85"/>
      <c r="O49" s="85" t="s">
        <v>92</v>
      </c>
      <c r="P49" s="86">
        <f>ROUND(0.1*P48,2)</f>
        <v>0</v>
      </c>
    </row>
    <row r="50" spans="1:16">
      <c r="A50" s="71"/>
      <c r="B50" s="71"/>
      <c r="C50" s="80"/>
      <c r="D50" s="71"/>
      <c r="E50" s="81"/>
      <c r="F50" s="81"/>
      <c r="G50" s="5"/>
      <c r="H50" s="82"/>
      <c r="I50" s="82"/>
      <c r="J50" s="82"/>
      <c r="K50" s="81"/>
      <c r="L50" s="83"/>
      <c r="M50" s="84"/>
      <c r="N50" s="85"/>
      <c r="O50" s="85" t="s">
        <v>85</v>
      </c>
      <c r="P50" s="86">
        <f>ROUND(0.2409*M48,2)</f>
        <v>0</v>
      </c>
    </row>
    <row r="51" spans="1:16">
      <c r="A51" s="71"/>
      <c r="B51" s="71"/>
      <c r="C51" s="77"/>
      <c r="D51" s="71"/>
      <c r="E51" s="81"/>
      <c r="F51" s="81"/>
      <c r="G51" s="5"/>
      <c r="H51" s="82"/>
      <c r="I51" s="82"/>
      <c r="J51" s="82"/>
      <c r="K51" s="81"/>
      <c r="L51" s="87"/>
      <c r="M51" s="96" t="s">
        <v>86</v>
      </c>
      <c r="N51" s="96"/>
      <c r="O51" s="96"/>
      <c r="P51" s="86">
        <f>P49*0.015</f>
        <v>0</v>
      </c>
    </row>
    <row r="52" spans="1:16">
      <c r="A52" s="88"/>
      <c r="B52" s="89"/>
      <c r="C52" s="89"/>
      <c r="D52" s="89"/>
      <c r="E52" s="5"/>
      <c r="F52" s="5"/>
      <c r="G52" s="5"/>
      <c r="H52" s="82"/>
      <c r="I52" s="82"/>
      <c r="J52" s="82"/>
      <c r="K52" s="5"/>
      <c r="L52" s="87"/>
      <c r="M52" s="96" t="s">
        <v>87</v>
      </c>
      <c r="N52" s="96"/>
      <c r="O52" s="96"/>
      <c r="P52" s="86">
        <f>SUM(P48:P51)</f>
        <v>0</v>
      </c>
    </row>
    <row r="53" spans="1:16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1"/>
      <c r="M53" s="96" t="s">
        <v>88</v>
      </c>
      <c r="N53" s="96"/>
      <c r="O53" s="96"/>
      <c r="P53" s="92">
        <f>P52*0.21</f>
        <v>0</v>
      </c>
    </row>
    <row r="54" spans="1:16">
      <c r="A54" s="90"/>
      <c r="B54" s="97"/>
      <c r="C54" s="97"/>
      <c r="D54" s="97"/>
      <c r="E54" s="90"/>
      <c r="F54" s="90"/>
      <c r="G54" s="90"/>
      <c r="H54" s="90"/>
      <c r="I54" s="90"/>
      <c r="J54" s="90"/>
      <c r="K54" s="90"/>
      <c r="L54" s="91"/>
      <c r="M54" s="96" t="s">
        <v>89</v>
      </c>
      <c r="N54" s="96"/>
      <c r="O54" s="96"/>
      <c r="P54" s="92">
        <f>SUM(P52:P53)</f>
        <v>0</v>
      </c>
    </row>
    <row r="55" spans="1:16">
      <c r="A55" s="93" t="s">
        <v>90</v>
      </c>
      <c r="B55" s="93"/>
      <c r="C55" s="93"/>
      <c r="D55" s="93"/>
      <c r="E55" s="93"/>
      <c r="F55" s="94"/>
      <c r="G55" s="94"/>
      <c r="H55" s="94"/>
      <c r="I55" s="94"/>
      <c r="J55" s="94"/>
      <c r="K55" s="94"/>
      <c r="L55" s="95"/>
      <c r="M55" s="95"/>
      <c r="N55" s="77"/>
      <c r="O55" s="77"/>
      <c r="P55" s="68"/>
    </row>
  </sheetData>
  <mergeCells count="17">
    <mergeCell ref="O6:P6"/>
    <mergeCell ref="A1:P1"/>
    <mergeCell ref="A2:P2"/>
    <mergeCell ref="A3:K3"/>
    <mergeCell ref="A4:K4"/>
    <mergeCell ref="A5:K5"/>
    <mergeCell ref="A7:C7"/>
    <mergeCell ref="O7:P7"/>
    <mergeCell ref="H8:K8"/>
    <mergeCell ref="M8:P8"/>
    <mergeCell ref="H9:K9"/>
    <mergeCell ref="M9:P9"/>
    <mergeCell ref="M51:O51"/>
    <mergeCell ref="M52:O52"/>
    <mergeCell ref="M53:O53"/>
    <mergeCell ref="B54:D54"/>
    <mergeCell ref="M54:O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Kristine</cp:lastModifiedBy>
  <dcterms:created xsi:type="dcterms:W3CDTF">2019-08-27T10:47:14Z</dcterms:created>
  <dcterms:modified xsi:type="dcterms:W3CDTF">2019-08-28T10:54:44Z</dcterms:modified>
</cp:coreProperties>
</file>